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60\PDF\"/>
    </mc:Choice>
  </mc:AlternateContent>
  <xr:revisionPtr revIDLastSave="0" documentId="13_ncr:1_{0E81C15A-EFEC-4506-AB36-FE6FB34D7724}" xr6:coauthVersionLast="40" xr6:coauthVersionMax="40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2">Parametry!$A$1:$B$34</definedName>
    <definedName name="_xlnm.Print_Area" localSheetId="0">Rekapitulace!$A$1:$C$32</definedName>
    <definedName name="_xlnm.Print_Area" localSheetId="1">Rozpočet!$A$1:$J$133</definedName>
  </definedNames>
  <calcPr calcId="181029"/>
</workbook>
</file>

<file path=xl/calcChain.xml><?xml version="1.0" encoding="utf-8"?>
<calcChain xmlns="http://schemas.openxmlformats.org/spreadsheetml/2006/main">
  <c r="J111" i="2" l="1"/>
  <c r="J110" i="2"/>
  <c r="J102" i="2"/>
  <c r="J101" i="2"/>
  <c r="J79" i="2"/>
  <c r="J32" i="2"/>
  <c r="B26" i="3"/>
  <c r="C26" i="3" s="1"/>
  <c r="C9" i="3"/>
  <c r="H132" i="2"/>
  <c r="F132" i="2"/>
  <c r="H130" i="2"/>
  <c r="F130" i="2"/>
  <c r="H128" i="2"/>
  <c r="F128" i="2"/>
  <c r="I128" i="2" s="1"/>
  <c r="J128" i="2" s="1"/>
  <c r="H127" i="2"/>
  <c r="F127" i="2"/>
  <c r="I127" i="2" s="1"/>
  <c r="J127" i="2" s="1"/>
  <c r="H126" i="2"/>
  <c r="F126" i="2"/>
  <c r="I126" i="2" s="1"/>
  <c r="J126" i="2" s="1"/>
  <c r="H125" i="2"/>
  <c r="F125" i="2"/>
  <c r="H124" i="2"/>
  <c r="F124" i="2"/>
  <c r="I124" i="2" s="1"/>
  <c r="J124" i="2" s="1"/>
  <c r="H122" i="2"/>
  <c r="F122" i="2"/>
  <c r="I122" i="2" s="1"/>
  <c r="J122" i="2" s="1"/>
  <c r="H114" i="2"/>
  <c r="F114" i="2"/>
  <c r="I114" i="2" s="1"/>
  <c r="J114" i="2" s="1"/>
  <c r="H113" i="2"/>
  <c r="F113" i="2"/>
  <c r="H111" i="2"/>
  <c r="F111" i="2"/>
  <c r="I111" i="2" s="1"/>
  <c r="H110" i="2"/>
  <c r="F110" i="2"/>
  <c r="I110" i="2" s="1"/>
  <c r="H109" i="2"/>
  <c r="F109" i="2"/>
  <c r="I109" i="2" s="1"/>
  <c r="J109" i="2" s="1"/>
  <c r="H108" i="2"/>
  <c r="F108" i="2"/>
  <c r="H107" i="2"/>
  <c r="F107" i="2"/>
  <c r="I107" i="2" s="1"/>
  <c r="J107" i="2" s="1"/>
  <c r="H105" i="2"/>
  <c r="F105" i="2"/>
  <c r="I105" i="2" s="1"/>
  <c r="J105" i="2" s="1"/>
  <c r="H103" i="2"/>
  <c r="I103" i="2" s="1"/>
  <c r="J103" i="2" s="1"/>
  <c r="F103" i="2"/>
  <c r="H102" i="2"/>
  <c r="F102" i="2"/>
  <c r="I102" i="2" s="1"/>
  <c r="H101" i="2"/>
  <c r="F101" i="2"/>
  <c r="I101" i="2" s="1"/>
  <c r="H100" i="2"/>
  <c r="F100" i="2"/>
  <c r="I100" i="2" s="1"/>
  <c r="J100" i="2" s="1"/>
  <c r="H99" i="2"/>
  <c r="F99" i="2"/>
  <c r="I99" i="2" s="1"/>
  <c r="J99" i="2" s="1"/>
  <c r="H98" i="2"/>
  <c r="F98" i="2"/>
  <c r="H96" i="2"/>
  <c r="F96" i="2"/>
  <c r="I96" i="2" s="1"/>
  <c r="J96" i="2" s="1"/>
  <c r="H94" i="2"/>
  <c r="F94" i="2"/>
  <c r="I94" i="2" s="1"/>
  <c r="J94" i="2" s="1"/>
  <c r="H93" i="2"/>
  <c r="I93" i="2" s="1"/>
  <c r="J93" i="2" s="1"/>
  <c r="F93" i="2"/>
  <c r="H91" i="2"/>
  <c r="F91" i="2"/>
  <c r="I91" i="2" s="1"/>
  <c r="J91" i="2" s="1"/>
  <c r="H90" i="2"/>
  <c r="F90" i="2"/>
  <c r="I90" i="2" s="1"/>
  <c r="J90" i="2" s="1"/>
  <c r="H88" i="2"/>
  <c r="F88" i="2"/>
  <c r="I88" i="2" s="1"/>
  <c r="J88" i="2" s="1"/>
  <c r="H86" i="2"/>
  <c r="F86" i="2"/>
  <c r="H84" i="2"/>
  <c r="F84" i="2"/>
  <c r="H83" i="2"/>
  <c r="F83" i="2"/>
  <c r="I83" i="2" s="1"/>
  <c r="J83" i="2" s="1"/>
  <c r="H82" i="2"/>
  <c r="F82" i="2"/>
  <c r="I82" i="2" s="1"/>
  <c r="J82" i="2" s="1"/>
  <c r="H80" i="2"/>
  <c r="F80" i="2"/>
  <c r="H79" i="2"/>
  <c r="F79" i="2"/>
  <c r="I79" i="2" s="1"/>
  <c r="H77" i="2"/>
  <c r="F77" i="2"/>
  <c r="I77" i="2" s="1"/>
  <c r="J77" i="2" s="1"/>
  <c r="H75" i="2"/>
  <c r="F75" i="2"/>
  <c r="I75" i="2" s="1"/>
  <c r="J75" i="2" s="1"/>
  <c r="H74" i="2"/>
  <c r="F74" i="2"/>
  <c r="H72" i="2"/>
  <c r="F72" i="2"/>
  <c r="H70" i="2"/>
  <c r="F70" i="2"/>
  <c r="I70" i="2" s="1"/>
  <c r="J70" i="2" s="1"/>
  <c r="H69" i="2"/>
  <c r="F69" i="2"/>
  <c r="I69" i="2" s="1"/>
  <c r="J69" i="2" s="1"/>
  <c r="H68" i="2"/>
  <c r="F68" i="2"/>
  <c r="H67" i="2"/>
  <c r="F67" i="2"/>
  <c r="I67" i="2" s="1"/>
  <c r="J67" i="2" s="1"/>
  <c r="H65" i="2"/>
  <c r="F65" i="2"/>
  <c r="I65" i="2" s="1"/>
  <c r="J65" i="2" s="1"/>
  <c r="H64" i="2"/>
  <c r="F64" i="2"/>
  <c r="I64" i="2" s="1"/>
  <c r="J64" i="2" s="1"/>
  <c r="H62" i="2"/>
  <c r="F62" i="2"/>
  <c r="H61" i="2"/>
  <c r="F61" i="2"/>
  <c r="H59" i="2"/>
  <c r="F59" i="2"/>
  <c r="I59" i="2" s="1"/>
  <c r="J59" i="2" s="1"/>
  <c r="H57" i="2"/>
  <c r="F57" i="2"/>
  <c r="I57" i="2" s="1"/>
  <c r="J57" i="2" s="1"/>
  <c r="H55" i="2"/>
  <c r="F55" i="2"/>
  <c r="H53" i="2"/>
  <c r="F53" i="2"/>
  <c r="I53" i="2" s="1"/>
  <c r="J53" i="2" s="1"/>
  <c r="H51" i="2"/>
  <c r="F51" i="2"/>
  <c r="I51" i="2" s="1"/>
  <c r="J51" i="2" s="1"/>
  <c r="H50" i="2"/>
  <c r="F50" i="2"/>
  <c r="I50" i="2" s="1"/>
  <c r="J50" i="2" s="1"/>
  <c r="H48" i="2"/>
  <c r="F48" i="2"/>
  <c r="H46" i="2"/>
  <c r="F46" i="2"/>
  <c r="H44" i="2"/>
  <c r="F44" i="2"/>
  <c r="I44" i="2" s="1"/>
  <c r="J44" i="2" s="1"/>
  <c r="H42" i="2"/>
  <c r="F42" i="2"/>
  <c r="I42" i="2" s="1"/>
  <c r="J42" i="2" s="1"/>
  <c r="H40" i="2"/>
  <c r="F40" i="2"/>
  <c r="H38" i="2"/>
  <c r="F38" i="2"/>
  <c r="I38" i="2" s="1"/>
  <c r="J38" i="2" s="1"/>
  <c r="H37" i="2"/>
  <c r="F37" i="2"/>
  <c r="I37" i="2" s="1"/>
  <c r="J37" i="2" s="1"/>
  <c r="H35" i="2"/>
  <c r="F35" i="2"/>
  <c r="I35" i="2" s="1"/>
  <c r="J35" i="2" s="1"/>
  <c r="H34" i="2"/>
  <c r="F34" i="2"/>
  <c r="H33" i="2"/>
  <c r="F33" i="2"/>
  <c r="H32" i="2"/>
  <c r="F32" i="2"/>
  <c r="I32" i="2" s="1"/>
  <c r="H30" i="2"/>
  <c r="F30" i="2"/>
  <c r="I30" i="2" s="1"/>
  <c r="J30" i="2" s="1"/>
  <c r="H28" i="2"/>
  <c r="F28" i="2"/>
  <c r="H27" i="2"/>
  <c r="F27" i="2"/>
  <c r="I27" i="2" s="1"/>
  <c r="J27" i="2" s="1"/>
  <c r="H25" i="2"/>
  <c r="F25" i="2"/>
  <c r="I25" i="2" s="1"/>
  <c r="J25" i="2" s="1"/>
  <c r="H24" i="2"/>
  <c r="F24" i="2"/>
  <c r="I24" i="2" s="1"/>
  <c r="J24" i="2" s="1"/>
  <c r="H22" i="2"/>
  <c r="F22" i="2"/>
  <c r="H21" i="2"/>
  <c r="I21" i="2" s="1"/>
  <c r="J21" i="2" s="1"/>
  <c r="F21" i="2"/>
  <c r="H20" i="2"/>
  <c r="F20" i="2"/>
  <c r="I20" i="2" s="1"/>
  <c r="J20" i="2" s="1"/>
  <c r="H18" i="2"/>
  <c r="F18" i="2"/>
  <c r="I18" i="2" s="1"/>
  <c r="J18" i="2" s="1"/>
  <c r="H17" i="2"/>
  <c r="F17" i="2"/>
  <c r="H16" i="2"/>
  <c r="F16" i="2"/>
  <c r="I16" i="2" s="1"/>
  <c r="J16" i="2" s="1"/>
  <c r="H14" i="2"/>
  <c r="F14" i="2"/>
  <c r="I14" i="2" s="1"/>
  <c r="J14" i="2" s="1"/>
  <c r="H13" i="2"/>
  <c r="F13" i="2"/>
  <c r="I13" i="2" s="1"/>
  <c r="J13" i="2" s="1"/>
  <c r="H12" i="2"/>
  <c r="F12" i="2"/>
  <c r="M1" i="2" s="1"/>
  <c r="M2" i="2" s="1"/>
  <c r="M3" i="2" s="1"/>
  <c r="F118" i="2" s="1"/>
  <c r="H8" i="2"/>
  <c r="H9" i="2" s="1"/>
  <c r="C30" i="3" s="1"/>
  <c r="F8" i="2"/>
  <c r="F9" i="2" s="1"/>
  <c r="H119" i="2" l="1"/>
  <c r="C31" i="3" s="1"/>
  <c r="H133" i="2"/>
  <c r="C32" i="3" s="1"/>
  <c r="I17" i="2"/>
  <c r="J17" i="2" s="1"/>
  <c r="I22" i="2"/>
  <c r="J22" i="2" s="1"/>
  <c r="I28" i="2"/>
  <c r="J28" i="2" s="1"/>
  <c r="I34" i="2"/>
  <c r="J34" i="2" s="1"/>
  <c r="I40" i="2"/>
  <c r="J40" i="2" s="1"/>
  <c r="I48" i="2"/>
  <c r="J48" i="2" s="1"/>
  <c r="I55" i="2"/>
  <c r="J55" i="2" s="1"/>
  <c r="I62" i="2"/>
  <c r="J62" i="2" s="1"/>
  <c r="I68" i="2"/>
  <c r="J68" i="2" s="1"/>
  <c r="I74" i="2"/>
  <c r="J74" i="2" s="1"/>
  <c r="I80" i="2"/>
  <c r="J80" i="2" s="1"/>
  <c r="I86" i="2"/>
  <c r="J86" i="2" s="1"/>
  <c r="I113" i="2"/>
  <c r="J113" i="2" s="1"/>
  <c r="I125" i="2"/>
  <c r="J125" i="2" s="1"/>
  <c r="I130" i="2"/>
  <c r="J130" i="2" s="1"/>
  <c r="I46" i="2"/>
  <c r="J46" i="2" s="1"/>
  <c r="I72" i="2"/>
  <c r="J72" i="2" s="1"/>
  <c r="I98" i="2"/>
  <c r="J98" i="2" s="1"/>
  <c r="I33" i="2"/>
  <c r="J33" i="2" s="1"/>
  <c r="I61" i="2"/>
  <c r="J61" i="2" s="1"/>
  <c r="I132" i="2"/>
  <c r="J132" i="2" s="1"/>
  <c r="I84" i="2"/>
  <c r="J84" i="2" s="1"/>
  <c r="I108" i="2"/>
  <c r="J108" i="2" s="1"/>
  <c r="B3" i="3"/>
  <c r="C4" i="3" s="1"/>
  <c r="B30" i="3"/>
  <c r="C6" i="3"/>
  <c r="F133" i="2"/>
  <c r="I12" i="2"/>
  <c r="J12" i="2" s="1"/>
  <c r="I8" i="2"/>
  <c r="I118" i="2"/>
  <c r="F119" i="2"/>
  <c r="I119" i="2" l="1"/>
  <c r="J119" i="2" s="1"/>
  <c r="J118" i="2"/>
  <c r="I9" i="2"/>
  <c r="J9" i="2" s="1"/>
  <c r="J8" i="2"/>
  <c r="I133" i="2"/>
  <c r="J133" i="2" s="1"/>
  <c r="B4" i="3"/>
  <c r="B7" i="3" s="1"/>
  <c r="B12" i="3" s="1"/>
  <c r="B32" i="3"/>
  <c r="C10" i="3"/>
  <c r="C11" i="3" s="1"/>
  <c r="B31" i="3"/>
  <c r="C5" i="3"/>
  <c r="C8" i="3" s="1"/>
  <c r="C7" i="3"/>
  <c r="C12" i="3" l="1"/>
  <c r="C14" i="3"/>
  <c r="C18" i="3" l="1"/>
  <c r="C19" i="3"/>
  <c r="C20" i="3"/>
  <c r="C13" i="3"/>
  <c r="C15" i="3" s="1"/>
  <c r="C21" i="3" l="1"/>
  <c r="C22" i="3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<sst xmlns="http://schemas.openxmlformats.org/spreadsheetml/2006/main" count="508" uniqueCount="301">
  <si>
    <t>Název</t>
  </si>
  <si>
    <t>Hodnota</t>
  </si>
  <si>
    <t>Nadpis rekapitulace</t>
  </si>
  <si>
    <t>Seznam prací a dodávek elektrotechnických zařízení</t>
  </si>
  <si>
    <t>Akce</t>
  </si>
  <si>
    <t>STAVEBNÍ ÚPRAVY MÍSTNOSTÍ 2.NP
V BUDOVĚ A (N2065, N2066 A N2067)</t>
  </si>
  <si>
    <t>Projekt</t>
  </si>
  <si>
    <t>SPOJENÉ SE ZMĚNOU UŽÍVÁNÍ
D.1.4.b ELEKTROINSTALACE</t>
  </si>
  <si>
    <t>Investor</t>
  </si>
  <si>
    <t>Mendelova univerzita v Brně, Zemědělská 1665/1, Brno</t>
  </si>
  <si>
    <t>Z. č.</t>
  </si>
  <si>
    <t>26/18</t>
  </si>
  <si>
    <t>A. č.</t>
  </si>
  <si>
    <t>E360/26/18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</si>
  <si>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</si>
  <si>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</si>
  <si>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</si>
  <si>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</si>
  <si>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</si>
  <si>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</si>
  <si>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</si>
  <si>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15.12.2018</t>
  </si>
  <si>
    <t>Zpracovatel</t>
  </si>
  <si>
    <t>CÚ</t>
  </si>
  <si>
    <t>Poznámka</t>
  </si>
  <si>
    <t>Uvedené ceny jsou v Kč a nezahrnují DPH, pokud to není uvedeno.</t>
  </si>
  <si>
    <t>Doprava dodávek  (3,6) %</t>
  </si>
  <si>
    <t>10,00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</si>
  <si>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</si>
  <si>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</si>
  <si>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</si>
  <si>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</si>
  <si>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</si>
  <si>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</si>
  <si>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Dokumentace skut.prov.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</si>
  <si>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</si>
  <si>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</si>
  <si>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</si>
  <si>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</si>
  <si>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</si>
  <si>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</si>
  <si>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</si>
  <si>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</si>
  <si>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</si>
  <si>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</si>
  <si>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</si>
  <si>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</si>
  <si>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</si>
  <si>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</si>
  <si>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</si>
  <si>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</si>
  <si>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</si>
  <si>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</si>
  <si>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</si>
  <si>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</si>
  <si>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</si>
  <si>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</si>
  <si>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</si>
  <si>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</si>
  <si>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</si>
  <si>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</si>
  <si>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</si>
  <si>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</si>
  <si>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</si>
  <si>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</si>
  <si>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Dodávky</t>
  </si>
  <si>
    <t>1</t>
  </si>
  <si>
    <t>Rozvodnice R2065, viz v.č. E3</t>
  </si>
  <si>
    <t>ks</t>
  </si>
  <si>
    <t>Dodávky - celkem</t>
  </si>
  <si>
    <t>Elektromontáže</t>
  </si>
  <si>
    <t>DEMONTÁŽ INSTALAČNÍCH PRVKŮ A KABELÁŽE, LIKVIDACE</t>
  </si>
  <si>
    <t>2</t>
  </si>
  <si>
    <t>Kabeláž, silno i slabo, úprava původních vývodů, ekol. likvidace</t>
  </si>
  <si>
    <t>hod</t>
  </si>
  <si>
    <t>3</t>
  </si>
  <si>
    <t>Svítidla zářivková a germicidní zářič</t>
  </si>
  <si>
    <t>4</t>
  </si>
  <si>
    <t>Přístroje stávajících silových zásuvek a ovladačů</t>
  </si>
  <si>
    <t>ÚPRAVY V ROZVADĚČI R23</t>
  </si>
  <si>
    <t>5</t>
  </si>
  <si>
    <t>Jistič. 32A /B/3, 10kA ,</t>
  </si>
  <si>
    <t>6</t>
  </si>
  <si>
    <t>Úpravy v rozvaděči, číslování, odpojení pův. okruhu</t>
  </si>
  <si>
    <t>7</t>
  </si>
  <si>
    <t>Popisné štítky kabelů, popisy, bužírky</t>
  </si>
  <si>
    <t>TRUBKA OHEBNÁ, VNITŘNÍ POVRCH TURBO</t>
  </si>
  <si>
    <t>8</t>
  </si>
  <si>
    <t>D 16 (∅16) PVC-U, šedá, pevně</t>
  </si>
  <si>
    <t>m</t>
  </si>
  <si>
    <t>9</t>
  </si>
  <si>
    <t>D 25 (∅25) PVC-U, šedá, pevně</t>
  </si>
  <si>
    <t>10</t>
  </si>
  <si>
    <t>D 32 (∅32) PVC-U, šedá, pevně</t>
  </si>
  <si>
    <t>POMOCNÝ A KOTVÍCÍ MATERIÁL PRO PŘÍCHYTKY TRUBEK</t>
  </si>
  <si>
    <t>11</t>
  </si>
  <si>
    <t>20 STAHOVACÍ PÁSEK plast</t>
  </si>
  <si>
    <t>12</t>
  </si>
  <si>
    <t>35 STAHOVACÍ PÁSEK plast</t>
  </si>
  <si>
    <t>LIŠTA HRANATÁ DVOJITÝ ZÁMEK+ KRYTY, KOLENA</t>
  </si>
  <si>
    <t>13</t>
  </si>
  <si>
    <t>20X20 LIŠTA HRANATÁ (2m v kartonu) - DVOJITÝ ZÁMEK</t>
  </si>
  <si>
    <t>14</t>
  </si>
  <si>
    <t>17X17 LIŠTA HRANATÁ (2m v kartonu)</t>
  </si>
  <si>
    <t>PARAPETNÍ KANÁL + KRYTY, KONCOVKY</t>
  </si>
  <si>
    <t>160X65 dvojitý pro přístroje modulu 45X45</t>
  </si>
  <si>
    <t>INSTALAČNÍ KRABICE POD OMÍTKU</t>
  </si>
  <si>
    <t>16</t>
  </si>
  <si>
    <t>Krabice přístrojová D68</t>
  </si>
  <si>
    <t>17</t>
  </si>
  <si>
    <t>Krabice odbočná s víčkem D68</t>
  </si>
  <si>
    <t>18</t>
  </si>
  <si>
    <t>Krabice se svorkovnicí D 68</t>
  </si>
  <si>
    <t>19</t>
  </si>
  <si>
    <t>Krabice odbočná s víčkem 125x125</t>
  </si>
  <si>
    <t>ZÁSUVKY DO PARAPETNÍHO ŽLABU MODUL 45</t>
  </si>
  <si>
    <t>20</t>
  </si>
  <si>
    <t>Zásuvka 45x45 s ochranou před přep., akust.signal.poruchy; bílá</t>
  </si>
  <si>
    <t>Zás. 45x45 jednoduchá, 16A,  b. bílá</t>
  </si>
  <si>
    <t>ZÁSUVKA NN, S VÍČKEM, IP 44, OCHR. KOLÍK, CLONKY</t>
  </si>
  <si>
    <t>22</t>
  </si>
  <si>
    <t>Jednonásobná, řazení 2P+PE, b. bílá / ledová bílá</t>
  </si>
  <si>
    <t>RÁMEČEK PRO ZÁSUVKU S VÍČKEM, VODOROVNÝ, IP 44</t>
  </si>
  <si>
    <t>23</t>
  </si>
  <si>
    <t>pro přístroje IP 44, dvojnásobný vodorovný, s těsnicí manžetou, b. bílá</t>
  </si>
  <si>
    <t>PŘEPÍNAČ S KRYTEM, IP 44</t>
  </si>
  <si>
    <t>24</t>
  </si>
  <si>
    <t>Přepínač střídavý IP 44, zapuštěná montáž; řazení 6 (1), b. bílá / ledová bílá</t>
  </si>
  <si>
    <t>RÁMEČEK PRO OVLADAČ, IP 44</t>
  </si>
  <si>
    <t>25</t>
  </si>
  <si>
    <t>pro přístroje IP 44, jednonásobný, s těsnicí manžetou, b. bílá</t>
  </si>
  <si>
    <t>ZÁSUVKA NN, SHODNÝ DESIGN SE ZÁSUVKAMI IP44</t>
  </si>
  <si>
    <t>26</t>
  </si>
  <si>
    <t>Dvojnásobná s ochr. kolíky, s natoč. dut., 2x(2P+PE), bílá / ledová bílá</t>
  </si>
  <si>
    <t>KRYT SPÍNAČE, SHODNÝ DESIGN SE ZÁSUVKAMI IP44</t>
  </si>
  <si>
    <t>27</t>
  </si>
  <si>
    <t>Kryt spínače kolébkového, b. bílá / ledová bílá</t>
  </si>
  <si>
    <t>28</t>
  </si>
  <si>
    <t>Kryt spínače kolébkového, dělený, b. bílá / ledová bílá</t>
  </si>
  <si>
    <t>RÁMEČEK, SHODNÝ DESIGN SE ZÁSUVKAMI IP44</t>
  </si>
  <si>
    <t>29</t>
  </si>
  <si>
    <t>Dvojnásobný vodorovný, b. bílá / ledová bílá</t>
  </si>
  <si>
    <t>PŘÍSTROJ SPÍNAČE, PŘEPÍNAČE</t>
  </si>
  <si>
    <t>30</t>
  </si>
  <si>
    <t>Přístroj přepínače sériového; řazení 5</t>
  </si>
  <si>
    <t>PŘÍPLATEK ZA OSAZOVÁNÍ DO KERAMICKÉHO OBKLADU</t>
  </si>
  <si>
    <t>31</t>
  </si>
  <si>
    <t xml:space="preserve">Přístroje, krabice s víčkem </t>
  </si>
  <si>
    <t>ZÁSUVKY DATOVÉ CAT 6A, RJ45, MODUL 22,5X45</t>
  </si>
  <si>
    <t>32</t>
  </si>
  <si>
    <t>Zás.jednoduchá Cat 6A, clonka, kompletní, b bílá</t>
  </si>
  <si>
    <t>EKVIPOT. SVORKOVNICE PE DO PODHLEDU</t>
  </si>
  <si>
    <t>33</t>
  </si>
  <si>
    <t xml:space="preserve">10 šroubů, s krytem </t>
  </si>
  <si>
    <t>34</t>
  </si>
  <si>
    <t>Svorky a oka pro pospojování</t>
  </si>
  <si>
    <t>ZEMNÍCÍ SVORKA</t>
  </si>
  <si>
    <t>35</t>
  </si>
  <si>
    <t>ZSA16 zemnicí svorka na potrubí</t>
  </si>
  <si>
    <t>36</t>
  </si>
  <si>
    <t>Cu pás.ZSA16 Pásek uzemňovací Cu, 0.5m</t>
  </si>
  <si>
    <t>KABEL SILOVÝ,IZOLACE PVC</t>
  </si>
  <si>
    <t>37</t>
  </si>
  <si>
    <t>CYKY-J 3x1.5, pevně</t>
  </si>
  <si>
    <t>38</t>
  </si>
  <si>
    <t>CYKY-J 5x1.5, pevně</t>
  </si>
  <si>
    <t>39</t>
  </si>
  <si>
    <t>CYKY-J 3x2.5 , pevně</t>
  </si>
  <si>
    <t>40</t>
  </si>
  <si>
    <t>CYKY-J 5x10 , pevně</t>
  </si>
  <si>
    <t>VODIČ JEDNOŽILOVÝ, IZOLACE PVC POSPOJ.</t>
  </si>
  <si>
    <t>41</t>
  </si>
  <si>
    <t>H07V-U 4 mm2, zž, pevně</t>
  </si>
  <si>
    <t>UKONČENÍ KABELŮ DO</t>
  </si>
  <si>
    <t>42</t>
  </si>
  <si>
    <t xml:space="preserve"> 4x10  mm2</t>
  </si>
  <si>
    <t>43</t>
  </si>
  <si>
    <t xml:space="preserve"> 5x10  mm2</t>
  </si>
  <si>
    <t>UKONČENÍ VODIČŮ NA SVORKOVNICI, ZEMNICÍM ŠROUBU</t>
  </si>
  <si>
    <t>44</t>
  </si>
  <si>
    <t xml:space="preserve"> Do  6 mm2</t>
  </si>
  <si>
    <t>DATOVÁ KABELÁŽ A OSTATNÍ</t>
  </si>
  <si>
    <t>45</t>
  </si>
  <si>
    <t>Kabel stíněný F/FTP 4p Cat 6A (stínění párů a všech párů), zatažení</t>
  </si>
  <si>
    <t>46</t>
  </si>
  <si>
    <t>Kabel stíněný FTP -  měření (pár), protokol</t>
  </si>
  <si>
    <t>DOPLNĚNÍ - VÝVODY Z DATOVÉHO ROZVADĚČE A-0Z</t>
  </si>
  <si>
    <t>47</t>
  </si>
  <si>
    <t>Patch kabel 1m Cat 6A</t>
  </si>
  <si>
    <t>48</t>
  </si>
  <si>
    <t>Ukončení párů kabelu F/FTP 4P na patch panelu racku</t>
  </si>
  <si>
    <t>49</t>
  </si>
  <si>
    <t xml:space="preserve">Práce v datovém rozvaděči </t>
  </si>
  <si>
    <t>Montáž rozvodnic</t>
  </si>
  <si>
    <t>50</t>
  </si>
  <si>
    <t>Plastových 10 kg  zapuštěných</t>
  </si>
  <si>
    <t>DOPLNĚNÍ STÁVAJÍCÍCH ROZVADĚČŮ RS4.2</t>
  </si>
  <si>
    <t>51</t>
  </si>
  <si>
    <t>jistič 3f, 32/B/1, 10kA,</t>
  </si>
  <si>
    <t>DOPLNĚNÍ ROZVADĚČŮ, POPISY</t>
  </si>
  <si>
    <t>52</t>
  </si>
  <si>
    <t>Výstražné tabulky (samolep)</t>
  </si>
  <si>
    <t>53</t>
  </si>
  <si>
    <t>UTĚSŇOVACÍ HMOTY, IZOLAČNÍ MATERIÁLY</t>
  </si>
  <si>
    <t>54</t>
  </si>
  <si>
    <t>Silikonový tmel, kartuš 330ml</t>
  </si>
  <si>
    <t>55</t>
  </si>
  <si>
    <t>Sádra štukatérská bílá</t>
  </si>
  <si>
    <t>kg</t>
  </si>
  <si>
    <t>PROTIPOŽÁRNÍ MATERIÁL ODOLNOST EI45</t>
  </si>
  <si>
    <t>56</t>
  </si>
  <si>
    <t>Pěna cartouche 700 ml</t>
  </si>
  <si>
    <t>SVÍTIDLA, ZÁŘIČ</t>
  </si>
  <si>
    <t>57</t>
  </si>
  <si>
    <t>Svítidlo označené A, popis viz Kniha výrobků</t>
  </si>
  <si>
    <t>58</t>
  </si>
  <si>
    <t>Svítidlo označené B, popis viz Kniha výrobků</t>
  </si>
  <si>
    <t>59</t>
  </si>
  <si>
    <t>Svítidlo označené C, popis viz Kniha výrobků</t>
  </si>
  <si>
    <t>60</t>
  </si>
  <si>
    <t>Svítidlo vyšetřovací označené D, popis viz Kniha výrobků</t>
  </si>
  <si>
    <t>61</t>
  </si>
  <si>
    <t>Svítidlo vyšetřovací označené E, popis viz Kniha výrobků</t>
  </si>
  <si>
    <t>62</t>
  </si>
  <si>
    <t>Germicidní zářič včetně trubice 55W označené GZ, popis viz Kniha výrobků</t>
  </si>
  <si>
    <t>SPÍNACÍ A ČÍTACÍ HODINY PRO GERMICIDNÍ ZÁŘIČ</t>
  </si>
  <si>
    <t>63</t>
  </si>
  <si>
    <t>Hodiny označené GTH, popis viz Kniha výrobků</t>
  </si>
  <si>
    <t>HODINOVE ZUCTOVACI SAZBY - SILNOPROUD</t>
  </si>
  <si>
    <t>64</t>
  </si>
  <si>
    <t>Příprava ke komplexni zkoušce</t>
  </si>
  <si>
    <t>65</t>
  </si>
  <si>
    <t>Napojeni na stavajici zarizení</t>
  </si>
  <si>
    <t>66</t>
  </si>
  <si>
    <t>Oživení a úprava stávajícího zařízení</t>
  </si>
  <si>
    <t>67</t>
  </si>
  <si>
    <t>Montáž mimo ceníkové položky při rekonstrukcích</t>
  </si>
  <si>
    <t>68</t>
  </si>
  <si>
    <t>Kordinační práce s ostatními profesemi a navazujícími pracemi</t>
  </si>
  <si>
    <t>PROVEDENI REVIZNICH ZKOUSEK - SILNOPROUD</t>
  </si>
  <si>
    <t>69</t>
  </si>
  <si>
    <t>Příprava před revizí</t>
  </si>
  <si>
    <t>70</t>
  </si>
  <si>
    <t>Revizni technik silnoproud</t>
  </si>
  <si>
    <t>PROJEKTY SKUTEČNÉHO PROVEDENÍ</t>
  </si>
  <si>
    <t>3x paré v papírové podobě, 2x digitální - formát AutoCAD-dwg na CD</t>
  </si>
  <si>
    <t>cena je součástí vedlejších a ostatních nákladů (VRN)</t>
  </si>
  <si>
    <t>71</t>
  </si>
  <si>
    <t>Podružný materiál</t>
  </si>
  <si>
    <t>Elektromontáže - celkem</t>
  </si>
  <si>
    <t>Stavební práce pro elektromontáže</t>
  </si>
  <si>
    <t>ZEDNICKÁ VÝPOMOC PRO ELEKTROMONTÁŽNÍ PRÁCE</t>
  </si>
  <si>
    <t>72</t>
  </si>
  <si>
    <t>pro elektromontáže</t>
  </si>
  <si>
    <t>VYSEKANI RYH VE ZDIVU CIHELNEM</t>
  </si>
  <si>
    <t>73</t>
  </si>
  <si>
    <t>Drážka v cihelné stěně do 30x30</t>
  </si>
  <si>
    <t>74</t>
  </si>
  <si>
    <t>Drážka v cihelné stěně do 30x50</t>
  </si>
  <si>
    <t>75</t>
  </si>
  <si>
    <t>Drážka v cihelné stěně do 70x50</t>
  </si>
  <si>
    <t>76</t>
  </si>
  <si>
    <t>Průraz cihelné zdivo do 30mm, délka  do 200mm</t>
  </si>
  <si>
    <t>77</t>
  </si>
  <si>
    <t>Montážní otvory do stropu/podlahy pro chráničky D32, následné zapravení</t>
  </si>
  <si>
    <t>ZAPRAVENÍ DRÁŽEK, PRŮSTUPŮ</t>
  </si>
  <si>
    <t>78</t>
  </si>
  <si>
    <t>Částečné zapravení drážek, úklid</t>
  </si>
  <si>
    <t>m2</t>
  </si>
  <si>
    <t>PŘESUN SUTI A VYBOURANÉHO MAT.</t>
  </si>
  <si>
    <t>79</t>
  </si>
  <si>
    <t>do kontejneru</t>
  </si>
  <si>
    <t>q</t>
  </si>
  <si>
    <t>Stavební práce pro elektromontáže - celkem</t>
  </si>
  <si>
    <t>Hodnota A</t>
  </si>
  <si>
    <t>Hodnota B</t>
  </si>
  <si>
    <t>Základní náklady</t>
  </si>
  <si>
    <t>Dodávka</t>
  </si>
  <si>
    <t>Doprava 10,00%,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</si>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</sst>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" fontId="5" fillId="7" borderId="1" xfId="0" applyNumberFormat="1" applyFont="1" applyFill="1" applyBorder="1" applyAlignment="1" applyProtection="1">
      <alignment horizontal="lef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lef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/>
  </sheetViews>
  <sheetFormatPr defaultRowHeight="15" x14ac:dyDescent="0.25"/>
  <cols>
    <col min="1" max="1" width="39.28515625" style="25" bestFit="1" customWidth="1"/>
    <col min="2" max="2" width="9.85546875" style="26" bestFit="1" customWidth="1"/>
    <col min="3" max="3" width="11.28515625" style="26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274</v>
      </c>
      <c r="C1" s="13" t="s">
        <v>275</v>
      </c>
      <c r="D1" s="14"/>
    </row>
    <row r="2" spans="1:4" x14ac:dyDescent="0.25">
      <c r="A2" s="35" t="s">
        <v>276</v>
      </c>
      <c r="B2" s="36"/>
      <c r="C2" s="36"/>
      <c r="D2" s="14"/>
    </row>
    <row r="3" spans="1:4" x14ac:dyDescent="0.25">
      <c r="A3" s="19" t="s">
        <v>277</v>
      </c>
      <c r="B3" s="20">
        <f>(Rozpočet!F9)</f>
        <v>0</v>
      </c>
      <c r="C3" s="20"/>
      <c r="D3" s="14"/>
    </row>
    <row r="4" spans="1:4" x14ac:dyDescent="0.25">
      <c r="A4" s="19" t="s">
        <v>278</v>
      </c>
      <c r="B4" s="20">
        <f>B3 * Parametry!B16 / 100</f>
        <v>0</v>
      </c>
      <c r="C4" s="20">
        <f>B3 * Parametry!B17 / 100</f>
        <v>0</v>
      </c>
      <c r="D4" s="14"/>
    </row>
    <row r="5" spans="1:4" x14ac:dyDescent="0.25">
      <c r="A5" s="19" t="s">
        <v>279</v>
      </c>
      <c r="B5" s="20"/>
      <c r="C5" s="20">
        <f>(Rozpočet!F119) + 0</f>
        <v>0</v>
      </c>
      <c r="D5" s="14"/>
    </row>
    <row r="6" spans="1:4" x14ac:dyDescent="0.25">
      <c r="A6" s="19" t="s">
        <v>280</v>
      </c>
      <c r="B6" s="20"/>
      <c r="C6" s="20">
        <f>(Rozpočet!H9) + (Rozpočet!H119) + 0</f>
        <v>0</v>
      </c>
      <c r="D6" s="14"/>
    </row>
    <row r="7" spans="1:4" x14ac:dyDescent="0.25">
      <c r="A7" s="37" t="s">
        <v>281</v>
      </c>
      <c r="B7" s="38">
        <f>B3 + B4</f>
        <v>0</v>
      </c>
      <c r="C7" s="38">
        <f>C3 + C4 + C5 + C6</f>
        <v>0</v>
      </c>
      <c r="D7" s="14"/>
    </row>
    <row r="8" spans="1:4" x14ac:dyDescent="0.25">
      <c r="A8" s="19" t="s">
        <v>282</v>
      </c>
      <c r="B8" s="20"/>
      <c r="C8" s="20">
        <f>(C5 + C6) * Parametry!B18 / 100</f>
        <v>0</v>
      </c>
      <c r="D8" s="14"/>
    </row>
    <row r="9" spans="1:4" x14ac:dyDescent="0.25">
      <c r="A9" s="19" t="s">
        <v>283</v>
      </c>
      <c r="B9" s="20"/>
      <c r="C9" s="20">
        <f>0 + 0</f>
        <v>0</v>
      </c>
      <c r="D9" s="14"/>
    </row>
    <row r="10" spans="1:4" x14ac:dyDescent="0.25">
      <c r="A10" s="19" t="s">
        <v>250</v>
      </c>
      <c r="B10" s="20"/>
      <c r="C10" s="20">
        <f>(Rozpočet!F133) + (Rozpočet!H133)</f>
        <v>0</v>
      </c>
      <c r="D10" s="14"/>
    </row>
    <row r="11" spans="1:4" x14ac:dyDescent="0.25">
      <c r="A11" s="19" t="s">
        <v>284</v>
      </c>
      <c r="B11" s="20"/>
      <c r="C11" s="20">
        <f>(C9 + C10) * Parametry!B19 / 100</f>
        <v>0</v>
      </c>
      <c r="D11" s="14"/>
    </row>
    <row r="12" spans="1:4" x14ac:dyDescent="0.25">
      <c r="A12" s="37" t="s">
        <v>285</v>
      </c>
      <c r="B12" s="38">
        <f>B7</f>
        <v>0</v>
      </c>
      <c r="C12" s="38">
        <f>C7 + C8 + C9 + C10 + C11</f>
        <v>0</v>
      </c>
      <c r="D12" s="14"/>
    </row>
    <row r="13" spans="1:4" x14ac:dyDescent="0.25">
      <c r="A13" s="19" t="s">
        <v>286</v>
      </c>
      <c r="B13" s="20"/>
      <c r="C13" s="20">
        <f>(B12 + C12) * Parametry!B21 / 100</f>
        <v>0</v>
      </c>
      <c r="D13" s="14"/>
    </row>
    <row r="14" spans="1:4" x14ac:dyDescent="0.25">
      <c r="A14" s="19" t="s">
        <v>287</v>
      </c>
      <c r="B14" s="20"/>
      <c r="C14" s="20">
        <f>(B7 + C7) * Parametry!B22 / 100</f>
        <v>0</v>
      </c>
      <c r="D14" s="14"/>
    </row>
    <row r="15" spans="1:4" x14ac:dyDescent="0.25">
      <c r="A15" s="35" t="s">
        <v>288</v>
      </c>
      <c r="B15" s="36"/>
      <c r="C15" s="36">
        <f>B12 + C12 + C13 + C14</f>
        <v>0</v>
      </c>
      <c r="D15" s="14"/>
    </row>
    <row r="16" spans="1:4" x14ac:dyDescent="0.25">
      <c r="A16" s="19" t="s">
        <v>15</v>
      </c>
      <c r="B16" s="20"/>
      <c r="C16" s="20"/>
      <c r="D16" s="14"/>
    </row>
    <row r="17" spans="1:4" x14ac:dyDescent="0.25">
      <c r="A17" s="35" t="s">
        <v>289</v>
      </c>
      <c r="B17" s="36"/>
      <c r="C17" s="36"/>
      <c r="D17" s="14"/>
    </row>
    <row r="18" spans="1:4" x14ac:dyDescent="0.25">
      <c r="A18" s="19" t="s">
        <v>290</v>
      </c>
      <c r="B18" s="20"/>
      <c r="C18" s="20">
        <f>(B12 + C12) * Parametry!B20 / 100</f>
        <v>0</v>
      </c>
      <c r="D18" s="14"/>
    </row>
    <row r="19" spans="1:4" x14ac:dyDescent="0.25">
      <c r="A19" s="19" t="s">
        <v>291</v>
      </c>
      <c r="B19" s="20"/>
      <c r="C19" s="20">
        <f>C12 * Parametry!B23 / 100</f>
        <v>0</v>
      </c>
      <c r="D19" s="14"/>
    </row>
    <row r="20" spans="1:4" x14ac:dyDescent="0.25">
      <c r="A20" s="19" t="s">
        <v>292</v>
      </c>
      <c r="B20" s="20"/>
      <c r="C20" s="20">
        <f>C12 * Parametry!B24 / 100</f>
        <v>0</v>
      </c>
      <c r="D20" s="14"/>
    </row>
    <row r="21" spans="1:4" x14ac:dyDescent="0.25">
      <c r="A21" s="35" t="s">
        <v>293</v>
      </c>
      <c r="B21" s="36"/>
      <c r="C21" s="36">
        <f>C19 + C20 + C18</f>
        <v>0</v>
      </c>
      <c r="D21" s="14"/>
    </row>
    <row r="22" spans="1:4" x14ac:dyDescent="0.25">
      <c r="A22" s="19" t="s">
        <v>294</v>
      </c>
      <c r="B22" s="20"/>
      <c r="C22" s="20">
        <f>Parametry!B25 * Parametry!B28 * (C15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7" t="s">
        <v>295</v>
      </c>
      <c r="B24" s="18"/>
      <c r="C24" s="18">
        <f>C15 + C21 + C22</f>
        <v>0</v>
      </c>
      <c r="D24" s="14"/>
    </row>
    <row r="25" spans="1:4" x14ac:dyDescent="0.25">
      <c r="A25" s="19" t="s">
        <v>296</v>
      </c>
      <c r="B25" s="20">
        <f>(SUM(Rozpočet!F8)+SUM(Rozpočet!F11:F118)+SUM(Rozpočet!F121:F132)) + (SUM(Rozpočet!H8)+SUM(Rozpočet!H11:H117)+SUM(Rozpočet!H121:H132)) + B4 + C4 + C8 + C11 + C13 + C14 + C21 + C22</f>
        <v>0</v>
      </c>
      <c r="C25" s="20">
        <f>B25 * Parametry!B31 / 100</f>
        <v>0</v>
      </c>
      <c r="D25" s="14"/>
    </row>
    <row r="26" spans="1:4" x14ac:dyDescent="0.25">
      <c r="A26" s="19" t="s">
        <v>297</v>
      </c>
      <c r="B26" s="20">
        <f>(SUM(Rozpočet!F11,Rozpočet!F15,Rozpočet!F19,Rozpočet!F23,Rozpočet!F26,Rozpočet!F29,Rozpočet!F31,Rozpočet!F36,Rozpočet!F39,Rozpočet!F41,Rozpočet!F43,Rozpočet!F45,Rozpočet!F47,Rozpočet!F49,Rozpočet!F52,Rozpočet!F54,Rozpočet!F56,Rozpočet!F58,Rozpočet!F60,Rozpočet!F63,Rozpočet!F66,Rozpočet!F71,Rozpočet!F73,Rozpočet!F76,Rozpočet!F78,Rozpočet!F81,Rozpočet!F85,Rozpočet!F87,Rozpočet!F89)+SUM(Rozpočet!F92,Rozpočet!F95,Rozpočet!F97,Rozpočet!F104,Rozpočet!F106,Rozpočet!F112,Rozpočet!F115:F117)+SUM(Rozpočet!F121,Rozpočet!F123,Rozpočet!F129,Rozpočet!F131)) + (SUM(Rozpočet!H11,Rozpočet!H15,Rozpočet!H19,Rozpočet!H23,Rozpočet!H26,Rozpočet!H29,Rozpočet!H31,Rozpočet!H36,Rozpočet!H39,Rozpočet!H41,Rozpočet!H43,Rozpočet!H45,Rozpočet!H47,Rozpočet!H49,Rozpočet!H52,Rozpočet!H54,Rozpočet!H56,Rozpočet!H58,Rozpočet!H60,Rozpočet!H63,Rozpočet!H66,Rozpočet!H71,Rozpočet!H73,Rozpočet!H76,Rozpočet!H78,Rozpočet!H81,Rozpočet!H85,Rozpočet!H87,Rozpočet!H89)+SUM(Rozpočet!H92,Rozpočet!H95,Rozpočet!H97,Rozpočet!H104,Rozpočet!H106,Rozpočet!H112,Rozpočet!H115:H117)+SUM(Rozpočet!H121,Rozpočet!H123,Rozpočet!H129,Rozpočet!H131))</f>
        <v>0</v>
      </c>
      <c r="C26" s="20">
        <f>B26 * Parametry!B32 / 100</f>
        <v>0</v>
      </c>
      <c r="D26" s="14"/>
    </row>
    <row r="27" spans="1:4" x14ac:dyDescent="0.25">
      <c r="A27" s="17" t="s">
        <v>298</v>
      </c>
      <c r="B27" s="18"/>
      <c r="C27" s="18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35" t="s">
        <v>299</v>
      </c>
      <c r="B29" s="39" t="s">
        <v>55</v>
      </c>
      <c r="C29" s="39" t="s">
        <v>57</v>
      </c>
      <c r="D29" s="14"/>
    </row>
    <row r="30" spans="1:4" x14ac:dyDescent="0.25">
      <c r="A30" s="19" t="s">
        <v>65</v>
      </c>
      <c r="B30" s="20">
        <f>(Rozpočet!F9)</f>
        <v>0</v>
      </c>
      <c r="C30" s="20">
        <f>(Rozpočet!H9)</f>
        <v>0</v>
      </c>
      <c r="D30" s="14"/>
    </row>
    <row r="31" spans="1:4" x14ac:dyDescent="0.25">
      <c r="A31" s="19" t="s">
        <v>70</v>
      </c>
      <c r="B31" s="20">
        <f>(Rozpočet!F119)</f>
        <v>0</v>
      </c>
      <c r="C31" s="20">
        <f>(Rozpočet!H119)</f>
        <v>0</v>
      </c>
      <c r="D31" s="14"/>
    </row>
    <row r="32" spans="1:4" x14ac:dyDescent="0.25">
      <c r="A32" s="19" t="s">
        <v>250</v>
      </c>
      <c r="B32" s="20">
        <f>(Rozpočet!F133)</f>
        <v>0</v>
      </c>
      <c r="C32" s="20">
        <f>(Rozpočet!H133)</f>
        <v>0</v>
      </c>
      <c r="D32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3"/>
  <sheetViews>
    <sheetView tabSelected="1" workbookViewId="0">
      <selection activeCell="A2" sqref="A2"/>
    </sheetView>
  </sheetViews>
  <sheetFormatPr defaultRowHeight="15" x14ac:dyDescent="0.25"/>
  <cols>
    <col min="1" max="1" width="6.140625" style="25" bestFit="1" customWidth="1"/>
    <col min="2" max="2" width="77.28515625" style="25" customWidth="1"/>
    <col min="3" max="3" width="4" style="25" bestFit="1" customWidth="1"/>
    <col min="4" max="4" width="7.85546875" style="26" bestFit="1" customWidth="1"/>
    <col min="5" max="5" width="8.85546875" style="34" bestFit="1" customWidth="1"/>
    <col min="6" max="6" width="13.42578125" style="26" bestFit="1" customWidth="1"/>
    <col min="7" max="7" width="6.42578125" style="34" bestFit="1" customWidth="1"/>
    <col min="8" max="8" width="12.5703125" style="26" bestFit="1" customWidth="1"/>
    <col min="9" max="9" width="11.42578125" style="26" bestFit="1" customWidth="1"/>
    <col min="10" max="10" width="11.42578125" style="26" customWidth="1"/>
    <col min="11" max="12" width="9.140625" style="1"/>
    <col min="13" max="13" width="9" style="1" hidden="1" customWidth="1"/>
    <col min="14" max="16384" width="9.140625" style="1"/>
  </cols>
  <sheetData>
    <row r="1" spans="1:13" x14ac:dyDescent="0.25">
      <c r="A1" s="12" t="s">
        <v>52</v>
      </c>
      <c r="B1" s="12" t="s">
        <v>0</v>
      </c>
      <c r="C1" s="12" t="s">
        <v>53</v>
      </c>
      <c r="D1" s="13" t="s">
        <v>54</v>
      </c>
      <c r="E1" s="27" t="s">
        <v>55</v>
      </c>
      <c r="F1" s="13" t="s">
        <v>56</v>
      </c>
      <c r="G1" s="27" t="s">
        <v>57</v>
      </c>
      <c r="H1" s="13" t="s">
        <v>58</v>
      </c>
      <c r="I1" s="13" t="s">
        <v>59</v>
      </c>
      <c r="J1" s="13" t="s">
        <v>300</v>
      </c>
      <c r="K1" s="14"/>
      <c r="L1" s="14"/>
      <c r="M1" s="1">
        <f>Parametry!B34/100*F12+Parametry!B34/100*F13+Parametry!B34/100*F14+Parametry!B34/100*F16+Parametry!B34/100*F17+Parametry!B34/100*F18+Parametry!B33/100*F20+Parametry!B33/100*F21+Parametry!B33/100*F22+Parametry!B33/100*F24+Parametry!B33/100*F25+Parametry!B33/100*F27+Parametry!B33/100*F28+Parametry!B33/100*F30+Parametry!B33/100*F32+Parametry!B33/100*F33+Parametry!B33/100*F34+Parametry!B33/100*F35+Parametry!B33/100*F37+Parametry!B33/100*F38+Parametry!B33/100*F40+Parametry!B33/100*F42+Parametry!B33/100*F44</f>
        <v>0</v>
      </c>
    </row>
    <row r="2" spans="1:13" x14ac:dyDescent="0.25">
      <c r="A2" s="15" t="s">
        <v>15</v>
      </c>
      <c r="B2" s="15" t="s">
        <v>60</v>
      </c>
      <c r="C2" s="15" t="s">
        <v>15</v>
      </c>
      <c r="D2" s="16"/>
      <c r="E2" s="28"/>
      <c r="F2" s="16"/>
      <c r="G2" s="28"/>
      <c r="H2" s="16"/>
      <c r="I2" s="16"/>
      <c r="J2" s="16"/>
      <c r="K2" s="14"/>
      <c r="L2" s="14"/>
      <c r="M2" s="1">
        <f>M1+Parametry!B33/100*F46+Parametry!B33/100*F48+Parametry!B33/100*F50+Parametry!B33/100*F51+Parametry!B33/100*F53+Parametry!B33/100*F55+Parametry!B33/100*F57+Parametry!B33/100*F59+Parametry!B33/100*F61+Parametry!B33/100*F62+Parametry!B33/100*F64+Parametry!B33/100*F65+Parametry!B34/100*F67+Parametry!B34/100*F68+Parametry!B33/100*F69+Parametry!B33/100*F70+Parametry!B33/100*F72+Parametry!B33/100*F74+Parametry!B33/100*F75+Parametry!B33/100*F77+Parametry!B34/100*F79+Parametry!B34/100*F80+Parametry!B33/100*F82</f>
        <v>0</v>
      </c>
    </row>
    <row r="3" spans="1:13" ht="39" x14ac:dyDescent="0.25">
      <c r="A3" s="15" t="s">
        <v>15</v>
      </c>
      <c r="B3" s="40" t="s">
        <v>61</v>
      </c>
      <c r="C3" s="15" t="s">
        <v>15</v>
      </c>
      <c r="D3" s="16"/>
      <c r="E3" s="28"/>
      <c r="F3" s="16"/>
      <c r="G3" s="28"/>
      <c r="H3" s="16"/>
      <c r="I3" s="16"/>
      <c r="J3" s="16"/>
      <c r="K3" s="14"/>
      <c r="L3" s="14"/>
      <c r="M3" s="1">
        <f>M2+Parametry!B33/100*F83+Parametry!B33/100*F84+Parametry!B33/100*F86+Parametry!B33/100*F88+Parametry!B33/100*F90+Parametry!B33/100*F91+Parametry!B33/100*F93+Parametry!B34/100*F94+Parametry!B33/100*F96+Parametry!B34/100*F98+Parametry!B34/100*F99+Parametry!B34/100*F100+Parametry!B34/100*F101+Parametry!B34/100*F102+Parametry!B34/100*F103+Parametry!B34/100*F105+Parametry!B34/100*F107+Parametry!B34/100*F108+Parametry!B34/100*F109+Parametry!B34/100*F110+Parametry!B34/100*F111+Parametry!B34/100*F113</f>
        <v>0</v>
      </c>
    </row>
    <row r="4" spans="1:13" ht="26.25" x14ac:dyDescent="0.25">
      <c r="A4" s="15" t="s">
        <v>15</v>
      </c>
      <c r="B4" s="40" t="s">
        <v>62</v>
      </c>
      <c r="C4" s="15" t="s">
        <v>15</v>
      </c>
      <c r="D4" s="16"/>
      <c r="E4" s="28"/>
      <c r="F4" s="16"/>
      <c r="G4" s="28"/>
      <c r="H4" s="16"/>
      <c r="I4" s="16"/>
      <c r="J4" s="16"/>
      <c r="K4" s="14"/>
      <c r="L4" s="14"/>
    </row>
    <row r="5" spans="1:13" ht="39" x14ac:dyDescent="0.25">
      <c r="A5" s="15" t="s">
        <v>15</v>
      </c>
      <c r="B5" s="40" t="s">
        <v>63</v>
      </c>
      <c r="C5" s="15" t="s">
        <v>15</v>
      </c>
      <c r="D5" s="16"/>
      <c r="E5" s="28"/>
      <c r="F5" s="16"/>
      <c r="G5" s="28"/>
      <c r="H5" s="16"/>
      <c r="I5" s="16"/>
      <c r="J5" s="16"/>
      <c r="K5" s="14"/>
      <c r="L5" s="14"/>
    </row>
    <row r="6" spans="1:13" ht="39" x14ac:dyDescent="0.25">
      <c r="A6" s="15" t="s">
        <v>15</v>
      </c>
      <c r="B6" s="40" t="s">
        <v>64</v>
      </c>
      <c r="C6" s="15" t="s">
        <v>15</v>
      </c>
      <c r="D6" s="16"/>
      <c r="E6" s="28"/>
      <c r="F6" s="16"/>
      <c r="G6" s="28"/>
      <c r="H6" s="16"/>
      <c r="I6" s="16"/>
      <c r="J6" s="16"/>
      <c r="K6" s="14"/>
      <c r="L6" s="14"/>
    </row>
    <row r="7" spans="1:13" x14ac:dyDescent="0.25">
      <c r="A7" s="17" t="s">
        <v>15</v>
      </c>
      <c r="B7" s="17" t="s">
        <v>65</v>
      </c>
      <c r="C7" s="17" t="s">
        <v>15</v>
      </c>
      <c r="D7" s="18"/>
      <c r="E7" s="29"/>
      <c r="F7" s="18"/>
      <c r="G7" s="29"/>
      <c r="H7" s="18"/>
      <c r="I7" s="18"/>
      <c r="J7" s="18"/>
      <c r="K7" s="14"/>
      <c r="L7" s="14"/>
    </row>
    <row r="8" spans="1:13" x14ac:dyDescent="0.25">
      <c r="A8" s="19" t="s">
        <v>66</v>
      </c>
      <c r="B8" s="19" t="s">
        <v>67</v>
      </c>
      <c r="C8" s="19" t="s">
        <v>68</v>
      </c>
      <c r="D8" s="20">
        <v>1</v>
      </c>
      <c r="E8" s="30"/>
      <c r="F8" s="20">
        <f>D8*E8</f>
        <v>0</v>
      </c>
      <c r="G8" s="30"/>
      <c r="H8" s="20">
        <f>D8*G8</f>
        <v>0</v>
      </c>
      <c r="I8" s="20">
        <f>F8+H8</f>
        <v>0</v>
      </c>
      <c r="J8" s="41">
        <f>I8</f>
        <v>0</v>
      </c>
      <c r="K8" s="14"/>
      <c r="L8" s="14"/>
    </row>
    <row r="9" spans="1:13" x14ac:dyDescent="0.25">
      <c r="A9" s="17" t="s">
        <v>15</v>
      </c>
      <c r="B9" s="17" t="s">
        <v>69</v>
      </c>
      <c r="C9" s="17" t="s">
        <v>15</v>
      </c>
      <c r="D9" s="18"/>
      <c r="E9" s="29"/>
      <c r="F9" s="18">
        <f>SUM(F8:F8)</f>
        <v>0</v>
      </c>
      <c r="G9" s="29"/>
      <c r="H9" s="18">
        <f>SUM(H8:H8)</f>
        <v>0</v>
      </c>
      <c r="I9" s="18">
        <f>SUM(I8:I8)</f>
        <v>0</v>
      </c>
      <c r="J9" s="18">
        <f>I9</f>
        <v>0</v>
      </c>
      <c r="K9" s="14"/>
      <c r="L9" s="14"/>
    </row>
    <row r="10" spans="1:13" x14ac:dyDescent="0.25">
      <c r="A10" s="17" t="s">
        <v>15</v>
      </c>
      <c r="B10" s="17" t="s">
        <v>70</v>
      </c>
      <c r="C10" s="17" t="s">
        <v>15</v>
      </c>
      <c r="D10" s="18"/>
      <c r="E10" s="29"/>
      <c r="F10" s="18"/>
      <c r="G10" s="29"/>
      <c r="H10" s="18"/>
      <c r="I10" s="18"/>
      <c r="J10" s="18"/>
      <c r="K10" s="14"/>
      <c r="L10" s="14"/>
    </row>
    <row r="11" spans="1:13" x14ac:dyDescent="0.25">
      <c r="A11" s="15" t="s">
        <v>15</v>
      </c>
      <c r="B11" s="15" t="s">
        <v>71</v>
      </c>
      <c r="C11" s="15" t="s">
        <v>15</v>
      </c>
      <c r="D11" s="16"/>
      <c r="E11" s="28"/>
      <c r="F11" s="16"/>
      <c r="G11" s="28"/>
      <c r="H11" s="16"/>
      <c r="I11" s="16"/>
      <c r="J11" s="16"/>
      <c r="K11" s="14"/>
      <c r="L11" s="14"/>
    </row>
    <row r="12" spans="1:13" x14ac:dyDescent="0.25">
      <c r="A12" s="19" t="s">
        <v>72</v>
      </c>
      <c r="B12" s="19" t="s">
        <v>73</v>
      </c>
      <c r="C12" s="19" t="s">
        <v>74</v>
      </c>
      <c r="D12" s="20">
        <v>30</v>
      </c>
      <c r="E12" s="30"/>
      <c r="F12" s="20">
        <f>D12*E12</f>
        <v>0</v>
      </c>
      <c r="G12" s="30"/>
      <c r="H12" s="20">
        <f>D12*G12</f>
        <v>0</v>
      </c>
      <c r="I12" s="20">
        <f>F12+H12</f>
        <v>0</v>
      </c>
      <c r="J12" s="41">
        <f>I12</f>
        <v>0</v>
      </c>
      <c r="K12" s="14"/>
      <c r="L12" s="14"/>
    </row>
    <row r="13" spans="1:13" x14ac:dyDescent="0.25">
      <c r="A13" s="19" t="s">
        <v>75</v>
      </c>
      <c r="B13" s="19" t="s">
        <v>76</v>
      </c>
      <c r="C13" s="19" t="s">
        <v>74</v>
      </c>
      <c r="D13" s="20">
        <v>16</v>
      </c>
      <c r="E13" s="30"/>
      <c r="F13" s="20">
        <f>D13*E13</f>
        <v>0</v>
      </c>
      <c r="G13" s="30"/>
      <c r="H13" s="20">
        <f>D13*G13</f>
        <v>0</v>
      </c>
      <c r="I13" s="20">
        <f>F13+H13</f>
        <v>0</v>
      </c>
      <c r="J13" s="41">
        <f t="shared" ref="J13:J14" si="0">I13</f>
        <v>0</v>
      </c>
      <c r="K13" s="14"/>
      <c r="L13" s="14"/>
    </row>
    <row r="14" spans="1:13" x14ac:dyDescent="0.25">
      <c r="A14" s="19" t="s">
        <v>77</v>
      </c>
      <c r="B14" s="19" t="s">
        <v>78</v>
      </c>
      <c r="C14" s="19" t="s">
        <v>74</v>
      </c>
      <c r="D14" s="20">
        <v>8</v>
      </c>
      <c r="E14" s="30"/>
      <c r="F14" s="20">
        <f>D14*E14</f>
        <v>0</v>
      </c>
      <c r="G14" s="30"/>
      <c r="H14" s="20">
        <f>D14*G14</f>
        <v>0</v>
      </c>
      <c r="I14" s="20">
        <f>F14+H14</f>
        <v>0</v>
      </c>
      <c r="J14" s="41">
        <f t="shared" si="0"/>
        <v>0</v>
      </c>
      <c r="K14" s="14"/>
      <c r="L14" s="14"/>
    </row>
    <row r="15" spans="1:13" x14ac:dyDescent="0.25">
      <c r="A15" s="15" t="s">
        <v>15</v>
      </c>
      <c r="B15" s="15" t="s">
        <v>79</v>
      </c>
      <c r="C15" s="15" t="s">
        <v>15</v>
      </c>
      <c r="D15" s="16"/>
      <c r="E15" s="28"/>
      <c r="F15" s="16"/>
      <c r="G15" s="28"/>
      <c r="H15" s="16"/>
      <c r="I15" s="16"/>
      <c r="J15" s="16"/>
      <c r="K15" s="14"/>
      <c r="L15" s="14"/>
    </row>
    <row r="16" spans="1:13" x14ac:dyDescent="0.25">
      <c r="A16" s="19" t="s">
        <v>80</v>
      </c>
      <c r="B16" s="19" t="s">
        <v>81</v>
      </c>
      <c r="C16" s="19" t="s">
        <v>68</v>
      </c>
      <c r="D16" s="20">
        <v>1</v>
      </c>
      <c r="E16" s="30"/>
      <c r="F16" s="20">
        <f>D16*E16</f>
        <v>0</v>
      </c>
      <c r="G16" s="30"/>
      <c r="H16" s="20">
        <f>D16*G16</f>
        <v>0</v>
      </c>
      <c r="I16" s="20">
        <f>F16+H16</f>
        <v>0</v>
      </c>
      <c r="J16" s="41">
        <f>I16</f>
        <v>0</v>
      </c>
      <c r="K16" s="14"/>
      <c r="L16" s="14"/>
    </row>
    <row r="17" spans="1:12" x14ac:dyDescent="0.25">
      <c r="A17" s="19" t="s">
        <v>82</v>
      </c>
      <c r="B17" s="19" t="s">
        <v>83</v>
      </c>
      <c r="C17" s="19" t="s">
        <v>74</v>
      </c>
      <c r="D17" s="20">
        <v>6</v>
      </c>
      <c r="E17" s="30"/>
      <c r="F17" s="20">
        <f>D17*E17</f>
        <v>0</v>
      </c>
      <c r="G17" s="30"/>
      <c r="H17" s="20">
        <f>D17*G17</f>
        <v>0</v>
      </c>
      <c r="I17" s="20">
        <f>F17+H17</f>
        <v>0</v>
      </c>
      <c r="J17" s="41">
        <f t="shared" ref="J17:J18" si="1">I17</f>
        <v>0</v>
      </c>
      <c r="K17" s="14"/>
      <c r="L17" s="14"/>
    </row>
    <row r="18" spans="1:12" x14ac:dyDescent="0.25">
      <c r="A18" s="19" t="s">
        <v>84</v>
      </c>
      <c r="B18" s="19" t="s">
        <v>85</v>
      </c>
      <c r="C18" s="19" t="s">
        <v>68</v>
      </c>
      <c r="D18" s="20">
        <v>4</v>
      </c>
      <c r="E18" s="30"/>
      <c r="F18" s="20">
        <f>D18*E18</f>
        <v>0</v>
      </c>
      <c r="G18" s="30"/>
      <c r="H18" s="20">
        <f>D18*G18</f>
        <v>0</v>
      </c>
      <c r="I18" s="20">
        <f>F18+H18</f>
        <v>0</v>
      </c>
      <c r="J18" s="41">
        <f t="shared" si="1"/>
        <v>0</v>
      </c>
      <c r="K18" s="14"/>
      <c r="L18" s="14"/>
    </row>
    <row r="19" spans="1:12" x14ac:dyDescent="0.25">
      <c r="A19" s="15" t="s">
        <v>15</v>
      </c>
      <c r="B19" s="15" t="s">
        <v>86</v>
      </c>
      <c r="C19" s="15" t="s">
        <v>15</v>
      </c>
      <c r="D19" s="16"/>
      <c r="E19" s="28"/>
      <c r="F19" s="16"/>
      <c r="G19" s="28"/>
      <c r="H19" s="16"/>
      <c r="I19" s="16"/>
      <c r="J19" s="16"/>
      <c r="K19" s="14"/>
      <c r="L19" s="14"/>
    </row>
    <row r="20" spans="1:12" x14ac:dyDescent="0.25">
      <c r="A20" s="19" t="s">
        <v>87</v>
      </c>
      <c r="B20" s="19" t="s">
        <v>88</v>
      </c>
      <c r="C20" s="19" t="s">
        <v>89</v>
      </c>
      <c r="D20" s="20">
        <v>35</v>
      </c>
      <c r="E20" s="30"/>
      <c r="F20" s="20">
        <f>D20*E20</f>
        <v>0</v>
      </c>
      <c r="G20" s="30"/>
      <c r="H20" s="20">
        <f>D20*G20</f>
        <v>0</v>
      </c>
      <c r="I20" s="20">
        <f>F20+H20</f>
        <v>0</v>
      </c>
      <c r="J20" s="41">
        <f>I20</f>
        <v>0</v>
      </c>
      <c r="K20" s="14"/>
      <c r="L20" s="14"/>
    </row>
    <row r="21" spans="1:12" x14ac:dyDescent="0.25">
      <c r="A21" s="19" t="s">
        <v>90</v>
      </c>
      <c r="B21" s="19" t="s">
        <v>91</v>
      </c>
      <c r="C21" s="19" t="s">
        <v>89</v>
      </c>
      <c r="D21" s="20">
        <v>12</v>
      </c>
      <c r="E21" s="30"/>
      <c r="F21" s="20">
        <f>D21*E21</f>
        <v>0</v>
      </c>
      <c r="G21" s="30"/>
      <c r="H21" s="20">
        <f>D21*G21</f>
        <v>0</v>
      </c>
      <c r="I21" s="20">
        <f>F21+H21</f>
        <v>0</v>
      </c>
      <c r="J21" s="41">
        <f t="shared" ref="J21:J30" si="2">I21</f>
        <v>0</v>
      </c>
      <c r="K21" s="14"/>
      <c r="L21" s="14"/>
    </row>
    <row r="22" spans="1:12" x14ac:dyDescent="0.25">
      <c r="A22" s="19" t="s">
        <v>92</v>
      </c>
      <c r="B22" s="19" t="s">
        <v>93</v>
      </c>
      <c r="C22" s="19" t="s">
        <v>89</v>
      </c>
      <c r="D22" s="20">
        <v>45</v>
      </c>
      <c r="E22" s="30"/>
      <c r="F22" s="20">
        <f>D22*E22</f>
        <v>0</v>
      </c>
      <c r="G22" s="30"/>
      <c r="H22" s="20">
        <f>D22*G22</f>
        <v>0</v>
      </c>
      <c r="I22" s="20">
        <f>F22+H22</f>
        <v>0</v>
      </c>
      <c r="J22" s="41">
        <f t="shared" si="2"/>
        <v>0</v>
      </c>
      <c r="K22" s="14"/>
      <c r="L22" s="14"/>
    </row>
    <row r="23" spans="1:12" x14ac:dyDescent="0.25">
      <c r="A23" s="15" t="s">
        <v>15</v>
      </c>
      <c r="B23" s="15" t="s">
        <v>94</v>
      </c>
      <c r="C23" s="15" t="s">
        <v>15</v>
      </c>
      <c r="D23" s="16"/>
      <c r="E23" s="28"/>
      <c r="F23" s="16"/>
      <c r="G23" s="28"/>
      <c r="H23" s="16"/>
      <c r="I23" s="16"/>
      <c r="J23" s="16"/>
      <c r="K23" s="14"/>
      <c r="L23" s="14"/>
    </row>
    <row r="24" spans="1:12" x14ac:dyDescent="0.25">
      <c r="A24" s="19" t="s">
        <v>95</v>
      </c>
      <c r="B24" s="19" t="s">
        <v>96</v>
      </c>
      <c r="C24" s="19" t="s">
        <v>68</v>
      </c>
      <c r="D24" s="20">
        <v>26</v>
      </c>
      <c r="E24" s="30"/>
      <c r="F24" s="20">
        <f>D24*E24</f>
        <v>0</v>
      </c>
      <c r="G24" s="30"/>
      <c r="H24" s="20">
        <f>D24*G24</f>
        <v>0</v>
      </c>
      <c r="I24" s="20">
        <f>F24+H24</f>
        <v>0</v>
      </c>
      <c r="J24" s="41">
        <f t="shared" si="2"/>
        <v>0</v>
      </c>
      <c r="K24" s="14"/>
      <c r="L24" s="14"/>
    </row>
    <row r="25" spans="1:12" x14ac:dyDescent="0.25">
      <c r="A25" s="19" t="s">
        <v>97</v>
      </c>
      <c r="B25" s="19" t="s">
        <v>98</v>
      </c>
      <c r="C25" s="19" t="s">
        <v>68</v>
      </c>
      <c r="D25" s="20">
        <v>25</v>
      </c>
      <c r="E25" s="30"/>
      <c r="F25" s="20">
        <f>D25*E25</f>
        <v>0</v>
      </c>
      <c r="G25" s="30"/>
      <c r="H25" s="20">
        <f>D25*G25</f>
        <v>0</v>
      </c>
      <c r="I25" s="20">
        <f>F25+H25</f>
        <v>0</v>
      </c>
      <c r="J25" s="41">
        <f t="shared" si="2"/>
        <v>0</v>
      </c>
      <c r="K25" s="14"/>
      <c r="L25" s="14"/>
    </row>
    <row r="26" spans="1:12" x14ac:dyDescent="0.25">
      <c r="A26" s="15" t="s">
        <v>15</v>
      </c>
      <c r="B26" s="15" t="s">
        <v>99</v>
      </c>
      <c r="C26" s="15" t="s">
        <v>15</v>
      </c>
      <c r="D26" s="16"/>
      <c r="E26" s="28"/>
      <c r="F26" s="16"/>
      <c r="G26" s="28"/>
      <c r="H26" s="16"/>
      <c r="I26" s="16"/>
      <c r="J26" s="16"/>
      <c r="K26" s="14"/>
      <c r="L26" s="14"/>
    </row>
    <row r="27" spans="1:12" x14ac:dyDescent="0.25">
      <c r="A27" s="19" t="s">
        <v>100</v>
      </c>
      <c r="B27" s="19" t="s">
        <v>101</v>
      </c>
      <c r="C27" s="19" t="s">
        <v>89</v>
      </c>
      <c r="D27" s="20">
        <v>20</v>
      </c>
      <c r="E27" s="30"/>
      <c r="F27" s="20">
        <f>D27*E27</f>
        <v>0</v>
      </c>
      <c r="G27" s="30"/>
      <c r="H27" s="20">
        <f>D27*G27</f>
        <v>0</v>
      </c>
      <c r="I27" s="20">
        <f>F27+H27</f>
        <v>0</v>
      </c>
      <c r="J27" s="41">
        <f t="shared" si="2"/>
        <v>0</v>
      </c>
      <c r="K27" s="14"/>
      <c r="L27" s="14"/>
    </row>
    <row r="28" spans="1:12" x14ac:dyDescent="0.25">
      <c r="A28" s="19" t="s">
        <v>102</v>
      </c>
      <c r="B28" s="19" t="s">
        <v>103</v>
      </c>
      <c r="C28" s="19" t="s">
        <v>89</v>
      </c>
      <c r="D28" s="20">
        <v>20</v>
      </c>
      <c r="E28" s="30"/>
      <c r="F28" s="20">
        <f>D28*E28</f>
        <v>0</v>
      </c>
      <c r="G28" s="30"/>
      <c r="H28" s="20">
        <f>D28*G28</f>
        <v>0</v>
      </c>
      <c r="I28" s="20">
        <f>F28+H28</f>
        <v>0</v>
      </c>
      <c r="J28" s="41">
        <f t="shared" si="2"/>
        <v>0</v>
      </c>
      <c r="K28" s="14"/>
      <c r="L28" s="14"/>
    </row>
    <row r="29" spans="1:12" x14ac:dyDescent="0.25">
      <c r="A29" s="15" t="s">
        <v>15</v>
      </c>
      <c r="B29" s="15" t="s">
        <v>104</v>
      </c>
      <c r="C29" s="15" t="s">
        <v>15</v>
      </c>
      <c r="D29" s="16"/>
      <c r="E29" s="28"/>
      <c r="F29" s="16"/>
      <c r="G29" s="28"/>
      <c r="H29" s="16"/>
      <c r="I29" s="16"/>
      <c r="J29" s="16"/>
      <c r="K29" s="14"/>
      <c r="L29" s="14"/>
    </row>
    <row r="30" spans="1:12" x14ac:dyDescent="0.25">
      <c r="A30" s="19" t="s">
        <v>49</v>
      </c>
      <c r="B30" s="19" t="s">
        <v>105</v>
      </c>
      <c r="C30" s="19" t="s">
        <v>89</v>
      </c>
      <c r="D30" s="20">
        <v>2.5</v>
      </c>
      <c r="E30" s="30"/>
      <c r="F30" s="20">
        <f>D30*E30</f>
        <v>0</v>
      </c>
      <c r="G30" s="30"/>
      <c r="H30" s="20">
        <f>D30*G30</f>
        <v>0</v>
      </c>
      <c r="I30" s="20">
        <f>F30+H30</f>
        <v>0</v>
      </c>
      <c r="J30" s="41">
        <f t="shared" si="2"/>
        <v>0</v>
      </c>
      <c r="K30" s="14"/>
      <c r="L30" s="14"/>
    </row>
    <row r="31" spans="1:12" x14ac:dyDescent="0.25">
      <c r="A31" s="15" t="s">
        <v>15</v>
      </c>
      <c r="B31" s="15" t="s">
        <v>106</v>
      </c>
      <c r="C31" s="15" t="s">
        <v>15</v>
      </c>
      <c r="D31" s="16"/>
      <c r="E31" s="28"/>
      <c r="F31" s="16"/>
      <c r="G31" s="28"/>
      <c r="H31" s="16"/>
      <c r="I31" s="16"/>
      <c r="J31" s="16"/>
      <c r="K31" s="14"/>
      <c r="L31" s="14"/>
    </row>
    <row r="32" spans="1:12" x14ac:dyDescent="0.25">
      <c r="A32" s="19" t="s">
        <v>107</v>
      </c>
      <c r="B32" s="19" t="s">
        <v>108</v>
      </c>
      <c r="C32" s="19" t="s">
        <v>68</v>
      </c>
      <c r="D32" s="20">
        <v>7</v>
      </c>
      <c r="E32" s="30"/>
      <c r="F32" s="20">
        <f>D32*E32</f>
        <v>0</v>
      </c>
      <c r="G32" s="30"/>
      <c r="H32" s="20">
        <f>D32*G32</f>
        <v>0</v>
      </c>
      <c r="I32" s="20">
        <f>F32+H32</f>
        <v>0</v>
      </c>
      <c r="J32" s="41">
        <f>I32</f>
        <v>0</v>
      </c>
      <c r="K32" s="14"/>
      <c r="L32" s="14"/>
    </row>
    <row r="33" spans="1:12" x14ac:dyDescent="0.25">
      <c r="A33" s="19" t="s">
        <v>109</v>
      </c>
      <c r="B33" s="19" t="s">
        <v>110</v>
      </c>
      <c r="C33" s="19" t="s">
        <v>68</v>
      </c>
      <c r="D33" s="20">
        <v>2</v>
      </c>
      <c r="E33" s="30"/>
      <c r="F33" s="20">
        <f>D33*E33</f>
        <v>0</v>
      </c>
      <c r="G33" s="30"/>
      <c r="H33" s="20">
        <f>D33*G33</f>
        <v>0</v>
      </c>
      <c r="I33" s="20">
        <f>F33+H33</f>
        <v>0</v>
      </c>
      <c r="J33" s="41">
        <f t="shared" ref="J33:J34" si="3">I33</f>
        <v>0</v>
      </c>
      <c r="K33" s="14"/>
      <c r="L33" s="14"/>
    </row>
    <row r="34" spans="1:12" x14ac:dyDescent="0.25">
      <c r="A34" s="19" t="s">
        <v>111</v>
      </c>
      <c r="B34" s="19" t="s">
        <v>112</v>
      </c>
      <c r="C34" s="19" t="s">
        <v>68</v>
      </c>
      <c r="D34" s="20">
        <v>21</v>
      </c>
      <c r="E34" s="30"/>
      <c r="F34" s="20">
        <f>D34*E34</f>
        <v>0</v>
      </c>
      <c r="G34" s="30"/>
      <c r="H34" s="20">
        <f>D34*G34</f>
        <v>0</v>
      </c>
      <c r="I34" s="20">
        <f>F34+H34</f>
        <v>0</v>
      </c>
      <c r="J34" s="41">
        <f t="shared" si="3"/>
        <v>0</v>
      </c>
      <c r="K34" s="14"/>
      <c r="L34" s="14"/>
    </row>
    <row r="35" spans="1:12" x14ac:dyDescent="0.25">
      <c r="A35" s="19" t="s">
        <v>113</v>
      </c>
      <c r="B35" s="19" t="s">
        <v>114</v>
      </c>
      <c r="C35" s="19" t="s">
        <v>68</v>
      </c>
      <c r="D35" s="20">
        <v>1</v>
      </c>
      <c r="E35" s="30"/>
      <c r="F35" s="20">
        <f>D35*E35</f>
        <v>0</v>
      </c>
      <c r="G35" s="30"/>
      <c r="H35" s="20">
        <f>D35*G35</f>
        <v>0</v>
      </c>
      <c r="I35" s="20">
        <f>F35+H35</f>
        <v>0</v>
      </c>
      <c r="J35" s="41">
        <f>I35</f>
        <v>0</v>
      </c>
      <c r="K35" s="14"/>
      <c r="L35" s="14"/>
    </row>
    <row r="36" spans="1:12" x14ac:dyDescent="0.25">
      <c r="A36" s="15" t="s">
        <v>15</v>
      </c>
      <c r="B36" s="15" t="s">
        <v>115</v>
      </c>
      <c r="C36" s="15" t="s">
        <v>15</v>
      </c>
      <c r="D36" s="16"/>
      <c r="E36" s="28"/>
      <c r="F36" s="16"/>
      <c r="G36" s="28"/>
      <c r="H36" s="16"/>
      <c r="I36" s="16"/>
      <c r="J36" s="16"/>
      <c r="K36" s="14"/>
      <c r="L36" s="14"/>
    </row>
    <row r="37" spans="1:12" x14ac:dyDescent="0.25">
      <c r="A37" s="19" t="s">
        <v>116</v>
      </c>
      <c r="B37" s="19" t="s">
        <v>117</v>
      </c>
      <c r="C37" s="19" t="s">
        <v>68</v>
      </c>
      <c r="D37" s="20">
        <v>1</v>
      </c>
      <c r="E37" s="30"/>
      <c r="F37" s="20">
        <f>D37*E37</f>
        <v>0</v>
      </c>
      <c r="G37" s="30"/>
      <c r="H37" s="20">
        <f>D37*G37</f>
        <v>0</v>
      </c>
      <c r="I37" s="20">
        <f>F37+H37</f>
        <v>0</v>
      </c>
      <c r="J37" s="41">
        <f t="shared" ref="J37" si="4">I37</f>
        <v>0</v>
      </c>
      <c r="K37" s="14"/>
      <c r="L37" s="14"/>
    </row>
    <row r="38" spans="1:12" x14ac:dyDescent="0.25">
      <c r="A38" s="19" t="s">
        <v>47</v>
      </c>
      <c r="B38" s="19" t="s">
        <v>118</v>
      </c>
      <c r="C38" s="19" t="s">
        <v>68</v>
      </c>
      <c r="D38" s="20">
        <v>9</v>
      </c>
      <c r="E38" s="30"/>
      <c r="F38" s="20">
        <f>D38*E38</f>
        <v>0</v>
      </c>
      <c r="G38" s="30"/>
      <c r="H38" s="20">
        <f>D38*G38</f>
        <v>0</v>
      </c>
      <c r="I38" s="20">
        <f>F38+H38</f>
        <v>0</v>
      </c>
      <c r="J38" s="41">
        <f>I38</f>
        <v>0</v>
      </c>
      <c r="K38" s="14"/>
      <c r="L38" s="14"/>
    </row>
    <row r="39" spans="1:12" x14ac:dyDescent="0.25">
      <c r="A39" s="15" t="s">
        <v>15</v>
      </c>
      <c r="B39" s="15" t="s">
        <v>119</v>
      </c>
      <c r="C39" s="15" t="s">
        <v>15</v>
      </c>
      <c r="D39" s="21"/>
      <c r="E39" s="31"/>
      <c r="F39" s="21"/>
      <c r="G39" s="31"/>
      <c r="H39" s="21"/>
      <c r="I39" s="21"/>
      <c r="J39" s="21"/>
      <c r="K39" s="14"/>
      <c r="L39" s="14"/>
    </row>
    <row r="40" spans="1:12" x14ac:dyDescent="0.25">
      <c r="A40" s="19" t="s">
        <v>120</v>
      </c>
      <c r="B40" s="19" t="s">
        <v>121</v>
      </c>
      <c r="C40" s="19" t="s">
        <v>68</v>
      </c>
      <c r="D40" s="20">
        <v>8</v>
      </c>
      <c r="E40" s="30"/>
      <c r="F40" s="20">
        <f>D40*E40</f>
        <v>0</v>
      </c>
      <c r="G40" s="30"/>
      <c r="H40" s="20">
        <f>D40*G40</f>
        <v>0</v>
      </c>
      <c r="I40" s="20">
        <f>F40+H40</f>
        <v>0</v>
      </c>
      <c r="J40" s="41">
        <f t="shared" ref="J40" si="5">I40</f>
        <v>0</v>
      </c>
      <c r="K40" s="14"/>
      <c r="L40" s="14"/>
    </row>
    <row r="41" spans="1:12" x14ac:dyDescent="0.25">
      <c r="A41" s="15" t="s">
        <v>15</v>
      </c>
      <c r="B41" s="15" t="s">
        <v>122</v>
      </c>
      <c r="C41" s="15" t="s">
        <v>15</v>
      </c>
      <c r="D41" s="21"/>
      <c r="E41" s="31"/>
      <c r="F41" s="21"/>
      <c r="G41" s="31"/>
      <c r="H41" s="21"/>
      <c r="I41" s="21"/>
      <c r="J41" s="21"/>
      <c r="K41" s="14"/>
      <c r="L41" s="14"/>
    </row>
    <row r="42" spans="1:12" x14ac:dyDescent="0.25">
      <c r="A42" s="19" t="s">
        <v>123</v>
      </c>
      <c r="B42" s="19" t="s">
        <v>124</v>
      </c>
      <c r="C42" s="19" t="s">
        <v>68</v>
      </c>
      <c r="D42" s="20">
        <v>4</v>
      </c>
      <c r="E42" s="30"/>
      <c r="F42" s="20">
        <f>D42*E42</f>
        <v>0</v>
      </c>
      <c r="G42" s="30"/>
      <c r="H42" s="20">
        <f>D42*G42</f>
        <v>0</v>
      </c>
      <c r="I42" s="20">
        <f>F42+H42</f>
        <v>0</v>
      </c>
      <c r="J42" s="41">
        <f t="shared" ref="J42" si="6">I42</f>
        <v>0</v>
      </c>
      <c r="K42" s="14"/>
      <c r="L42" s="14"/>
    </row>
    <row r="43" spans="1:12" x14ac:dyDescent="0.25">
      <c r="A43" s="15" t="s">
        <v>15</v>
      </c>
      <c r="B43" s="15" t="s">
        <v>125</v>
      </c>
      <c r="C43" s="15" t="s">
        <v>15</v>
      </c>
      <c r="D43" s="21"/>
      <c r="E43" s="31"/>
      <c r="F43" s="21"/>
      <c r="G43" s="31"/>
      <c r="H43" s="21"/>
      <c r="I43" s="21"/>
      <c r="J43" s="21"/>
      <c r="K43" s="14"/>
      <c r="L43" s="14"/>
    </row>
    <row r="44" spans="1:12" x14ac:dyDescent="0.25">
      <c r="A44" s="19" t="s">
        <v>126</v>
      </c>
      <c r="B44" s="19" t="s">
        <v>127</v>
      </c>
      <c r="C44" s="19" t="s">
        <v>68</v>
      </c>
      <c r="D44" s="20">
        <v>1</v>
      </c>
      <c r="E44" s="30"/>
      <c r="F44" s="20">
        <f>D44*E44</f>
        <v>0</v>
      </c>
      <c r="G44" s="30"/>
      <c r="H44" s="20">
        <f>D44*G44</f>
        <v>0</v>
      </c>
      <c r="I44" s="20">
        <f>F44+H44</f>
        <v>0</v>
      </c>
      <c r="J44" s="41">
        <f t="shared" ref="J44" si="7">I44</f>
        <v>0</v>
      </c>
      <c r="K44" s="14"/>
      <c r="L44" s="14"/>
    </row>
    <row r="45" spans="1:12" x14ac:dyDescent="0.25">
      <c r="A45" s="15" t="s">
        <v>15</v>
      </c>
      <c r="B45" s="15" t="s">
        <v>128</v>
      </c>
      <c r="C45" s="15" t="s">
        <v>15</v>
      </c>
      <c r="D45" s="16"/>
      <c r="E45" s="28"/>
      <c r="F45" s="16"/>
      <c r="G45" s="28"/>
      <c r="H45" s="16"/>
      <c r="I45" s="16"/>
      <c r="J45" s="16"/>
      <c r="K45" s="14"/>
      <c r="L45" s="14"/>
    </row>
    <row r="46" spans="1:12" x14ac:dyDescent="0.25">
      <c r="A46" s="19" t="s">
        <v>129</v>
      </c>
      <c r="B46" s="19" t="s">
        <v>130</v>
      </c>
      <c r="C46" s="19" t="s">
        <v>68</v>
      </c>
      <c r="D46" s="20">
        <v>1</v>
      </c>
      <c r="E46" s="30"/>
      <c r="F46" s="20">
        <f>D46*E46</f>
        <v>0</v>
      </c>
      <c r="G46" s="30"/>
      <c r="H46" s="20">
        <f>D46*G46</f>
        <v>0</v>
      </c>
      <c r="I46" s="20">
        <f>F46+H46</f>
        <v>0</v>
      </c>
      <c r="J46" s="41">
        <f t="shared" ref="J46" si="8">I46</f>
        <v>0</v>
      </c>
      <c r="K46" s="14"/>
      <c r="L46" s="14"/>
    </row>
    <row r="47" spans="1:12" x14ac:dyDescent="0.25">
      <c r="A47" s="15" t="s">
        <v>15</v>
      </c>
      <c r="B47" s="15" t="s">
        <v>131</v>
      </c>
      <c r="C47" s="15" t="s">
        <v>15</v>
      </c>
      <c r="D47" s="21"/>
      <c r="E47" s="31"/>
      <c r="F47" s="21"/>
      <c r="G47" s="31"/>
      <c r="H47" s="21"/>
      <c r="I47" s="21"/>
      <c r="J47" s="21"/>
      <c r="K47" s="14"/>
      <c r="L47" s="14"/>
    </row>
    <row r="48" spans="1:12" x14ac:dyDescent="0.25">
      <c r="A48" s="19" t="s">
        <v>132</v>
      </c>
      <c r="B48" s="19" t="s">
        <v>133</v>
      </c>
      <c r="C48" s="19" t="s">
        <v>68</v>
      </c>
      <c r="D48" s="20">
        <v>3</v>
      </c>
      <c r="E48" s="30"/>
      <c r="F48" s="20">
        <f>D48*E48</f>
        <v>0</v>
      </c>
      <c r="G48" s="30"/>
      <c r="H48" s="20">
        <f>D48*G48</f>
        <v>0</v>
      </c>
      <c r="I48" s="20">
        <f>F48+H48</f>
        <v>0</v>
      </c>
      <c r="J48" s="41">
        <f t="shared" ref="J48" si="9">I48</f>
        <v>0</v>
      </c>
      <c r="K48" s="14"/>
      <c r="L48" s="14"/>
    </row>
    <row r="49" spans="1:12" x14ac:dyDescent="0.25">
      <c r="A49" s="15" t="s">
        <v>15</v>
      </c>
      <c r="B49" s="15" t="s">
        <v>134</v>
      </c>
      <c r="C49" s="15" t="s">
        <v>15</v>
      </c>
      <c r="D49" s="21"/>
      <c r="E49" s="31"/>
      <c r="F49" s="21"/>
      <c r="G49" s="31"/>
      <c r="H49" s="21"/>
      <c r="I49" s="21"/>
      <c r="J49" s="21"/>
      <c r="K49" s="14"/>
      <c r="L49" s="14"/>
    </row>
    <row r="50" spans="1:12" x14ac:dyDescent="0.25">
      <c r="A50" s="19" t="s">
        <v>135</v>
      </c>
      <c r="B50" s="19" t="s">
        <v>136</v>
      </c>
      <c r="C50" s="19" t="s">
        <v>68</v>
      </c>
      <c r="D50" s="20">
        <v>1</v>
      </c>
      <c r="E50" s="30"/>
      <c r="F50" s="20">
        <f>D50*E50</f>
        <v>0</v>
      </c>
      <c r="G50" s="30"/>
      <c r="H50" s="20">
        <f>D50*G50</f>
        <v>0</v>
      </c>
      <c r="I50" s="20">
        <f>F50+H50</f>
        <v>0</v>
      </c>
      <c r="J50" s="41">
        <f t="shared" ref="J50" si="10">I50</f>
        <v>0</v>
      </c>
      <c r="K50" s="14"/>
      <c r="L50" s="14"/>
    </row>
    <row r="51" spans="1:12" x14ac:dyDescent="0.25">
      <c r="A51" s="19" t="s">
        <v>137</v>
      </c>
      <c r="B51" s="19" t="s">
        <v>138</v>
      </c>
      <c r="C51" s="19" t="s">
        <v>68</v>
      </c>
      <c r="D51" s="20">
        <v>1</v>
      </c>
      <c r="E51" s="30"/>
      <c r="F51" s="20">
        <f>D51*E51</f>
        <v>0</v>
      </c>
      <c r="G51" s="30"/>
      <c r="H51" s="20">
        <f>D51*G51</f>
        <v>0</v>
      </c>
      <c r="I51" s="20">
        <f>F51+H51</f>
        <v>0</v>
      </c>
      <c r="J51" s="41">
        <f>I51</f>
        <v>0</v>
      </c>
      <c r="K51" s="14"/>
      <c r="L51" s="14"/>
    </row>
    <row r="52" spans="1:12" x14ac:dyDescent="0.25">
      <c r="A52" s="15" t="s">
        <v>15</v>
      </c>
      <c r="B52" s="15" t="s">
        <v>139</v>
      </c>
      <c r="C52" s="15" t="s">
        <v>15</v>
      </c>
      <c r="D52" s="21"/>
      <c r="E52" s="31"/>
      <c r="F52" s="21"/>
      <c r="G52" s="31"/>
      <c r="H52" s="21"/>
      <c r="I52" s="21"/>
      <c r="J52" s="21"/>
      <c r="K52" s="14"/>
      <c r="L52" s="14"/>
    </row>
    <row r="53" spans="1:12" x14ac:dyDescent="0.25">
      <c r="A53" s="19" t="s">
        <v>140</v>
      </c>
      <c r="B53" s="19" t="s">
        <v>141</v>
      </c>
      <c r="C53" s="19" t="s">
        <v>68</v>
      </c>
      <c r="D53" s="20">
        <v>1</v>
      </c>
      <c r="E53" s="30"/>
      <c r="F53" s="20">
        <f>D53*E53</f>
        <v>0</v>
      </c>
      <c r="G53" s="30"/>
      <c r="H53" s="20">
        <f>D53*G53</f>
        <v>0</v>
      </c>
      <c r="I53" s="20">
        <f>F53+H53</f>
        <v>0</v>
      </c>
      <c r="J53" s="41">
        <f t="shared" ref="J53" si="11">I53</f>
        <v>0</v>
      </c>
      <c r="K53" s="14"/>
      <c r="L53" s="14"/>
    </row>
    <row r="54" spans="1:12" x14ac:dyDescent="0.25">
      <c r="A54" s="15" t="s">
        <v>15</v>
      </c>
      <c r="B54" s="15" t="s">
        <v>142</v>
      </c>
      <c r="C54" s="15" t="s">
        <v>15</v>
      </c>
      <c r="D54" s="21"/>
      <c r="E54" s="31"/>
      <c r="F54" s="21"/>
      <c r="G54" s="31"/>
      <c r="H54" s="21"/>
      <c r="I54" s="21"/>
      <c r="J54" s="21"/>
      <c r="K54" s="14"/>
      <c r="L54" s="14"/>
    </row>
    <row r="55" spans="1:12" x14ac:dyDescent="0.25">
      <c r="A55" s="19" t="s">
        <v>143</v>
      </c>
      <c r="B55" s="19" t="s">
        <v>144</v>
      </c>
      <c r="C55" s="19" t="s">
        <v>68</v>
      </c>
      <c r="D55" s="20">
        <v>2</v>
      </c>
      <c r="E55" s="30"/>
      <c r="F55" s="20">
        <f>D55*E55</f>
        <v>0</v>
      </c>
      <c r="G55" s="30"/>
      <c r="H55" s="20">
        <f>D55*G55</f>
        <v>0</v>
      </c>
      <c r="I55" s="20">
        <f>F55+H55</f>
        <v>0</v>
      </c>
      <c r="J55" s="41">
        <f t="shared" ref="J55" si="12">I55</f>
        <v>0</v>
      </c>
      <c r="K55" s="14"/>
      <c r="L55" s="14"/>
    </row>
    <row r="56" spans="1:12" x14ac:dyDescent="0.25">
      <c r="A56" s="15" t="s">
        <v>15</v>
      </c>
      <c r="B56" s="15" t="s">
        <v>145</v>
      </c>
      <c r="C56" s="15" t="s">
        <v>15</v>
      </c>
      <c r="D56" s="16"/>
      <c r="E56" s="28"/>
      <c r="F56" s="16"/>
      <c r="G56" s="28"/>
      <c r="H56" s="16"/>
      <c r="I56" s="16"/>
      <c r="J56" s="16"/>
      <c r="K56" s="14"/>
      <c r="L56" s="14"/>
    </row>
    <row r="57" spans="1:12" x14ac:dyDescent="0.25">
      <c r="A57" s="19" t="s">
        <v>146</v>
      </c>
      <c r="B57" s="19" t="s">
        <v>147</v>
      </c>
      <c r="C57" s="19" t="s">
        <v>68</v>
      </c>
      <c r="D57" s="20">
        <v>36</v>
      </c>
      <c r="E57" s="30"/>
      <c r="F57" s="20">
        <f>D57*E57</f>
        <v>0</v>
      </c>
      <c r="G57" s="30"/>
      <c r="H57" s="20">
        <f>D57*G57</f>
        <v>0</v>
      </c>
      <c r="I57" s="20">
        <f>F57+H57</f>
        <v>0</v>
      </c>
      <c r="J57" s="41">
        <f t="shared" ref="J57" si="13">I57</f>
        <v>0</v>
      </c>
      <c r="K57" s="14"/>
      <c r="L57" s="14"/>
    </row>
    <row r="58" spans="1:12" x14ac:dyDescent="0.25">
      <c r="A58" s="15" t="s">
        <v>15</v>
      </c>
      <c r="B58" s="15" t="s">
        <v>148</v>
      </c>
      <c r="C58" s="15" t="s">
        <v>15</v>
      </c>
      <c r="D58" s="16"/>
      <c r="E58" s="28"/>
      <c r="F58" s="16"/>
      <c r="G58" s="28"/>
      <c r="H58" s="16"/>
      <c r="I58" s="16"/>
      <c r="J58" s="16"/>
      <c r="K58" s="14"/>
      <c r="L58" s="14"/>
    </row>
    <row r="59" spans="1:12" x14ac:dyDescent="0.25">
      <c r="A59" s="19" t="s">
        <v>149</v>
      </c>
      <c r="B59" s="19" t="s">
        <v>150</v>
      </c>
      <c r="C59" s="19" t="s">
        <v>68</v>
      </c>
      <c r="D59" s="20">
        <v>4</v>
      </c>
      <c r="E59" s="30"/>
      <c r="F59" s="20">
        <f>D59*E59</f>
        <v>0</v>
      </c>
      <c r="G59" s="30"/>
      <c r="H59" s="20">
        <f>D59*G59</f>
        <v>0</v>
      </c>
      <c r="I59" s="20">
        <f>F59+H59</f>
        <v>0</v>
      </c>
      <c r="J59" s="41">
        <f t="shared" ref="J59" si="14">I59</f>
        <v>0</v>
      </c>
      <c r="K59" s="14"/>
      <c r="L59" s="14"/>
    </row>
    <row r="60" spans="1:12" x14ac:dyDescent="0.25">
      <c r="A60" s="15" t="s">
        <v>15</v>
      </c>
      <c r="B60" s="15" t="s">
        <v>151</v>
      </c>
      <c r="C60" s="15" t="s">
        <v>15</v>
      </c>
      <c r="D60" s="16"/>
      <c r="E60" s="28"/>
      <c r="F60" s="16"/>
      <c r="G60" s="28"/>
      <c r="H60" s="16"/>
      <c r="I60" s="16"/>
      <c r="J60" s="16"/>
      <c r="K60" s="14"/>
      <c r="L60" s="14"/>
    </row>
    <row r="61" spans="1:12" x14ac:dyDescent="0.25">
      <c r="A61" s="19" t="s">
        <v>152</v>
      </c>
      <c r="B61" s="19" t="s">
        <v>153</v>
      </c>
      <c r="C61" s="19" t="s">
        <v>68</v>
      </c>
      <c r="D61" s="20">
        <v>2</v>
      </c>
      <c r="E61" s="30"/>
      <c r="F61" s="20">
        <f>D61*E61</f>
        <v>0</v>
      </c>
      <c r="G61" s="30"/>
      <c r="H61" s="20">
        <f>D61*G61</f>
        <v>0</v>
      </c>
      <c r="I61" s="20">
        <f>F61+H61</f>
        <v>0</v>
      </c>
      <c r="J61" s="41">
        <f t="shared" ref="J61" si="15">I61</f>
        <v>0</v>
      </c>
      <c r="K61" s="14"/>
      <c r="L61" s="14"/>
    </row>
    <row r="62" spans="1:12" x14ac:dyDescent="0.25">
      <c r="A62" s="19" t="s">
        <v>154</v>
      </c>
      <c r="B62" s="19" t="s">
        <v>155</v>
      </c>
      <c r="C62" s="19" t="s">
        <v>68</v>
      </c>
      <c r="D62" s="20">
        <v>26</v>
      </c>
      <c r="E62" s="30"/>
      <c r="F62" s="20">
        <f>D62*E62</f>
        <v>0</v>
      </c>
      <c r="G62" s="30"/>
      <c r="H62" s="20">
        <f>D62*G62</f>
        <v>0</v>
      </c>
      <c r="I62" s="20">
        <f>F62+H62</f>
        <v>0</v>
      </c>
      <c r="J62" s="41">
        <f>I62</f>
        <v>0</v>
      </c>
      <c r="K62" s="14"/>
      <c r="L62" s="14"/>
    </row>
    <row r="63" spans="1:12" x14ac:dyDescent="0.25">
      <c r="A63" s="15" t="s">
        <v>15</v>
      </c>
      <c r="B63" s="15" t="s">
        <v>156</v>
      </c>
      <c r="C63" s="15" t="s">
        <v>15</v>
      </c>
      <c r="D63" s="16"/>
      <c r="E63" s="28"/>
      <c r="F63" s="16"/>
      <c r="G63" s="28"/>
      <c r="H63" s="16"/>
      <c r="I63" s="16"/>
      <c r="J63" s="16"/>
      <c r="K63" s="14"/>
      <c r="L63" s="14"/>
    </row>
    <row r="64" spans="1:12" x14ac:dyDescent="0.25">
      <c r="A64" s="19" t="s">
        <v>157</v>
      </c>
      <c r="B64" s="19" t="s">
        <v>158</v>
      </c>
      <c r="C64" s="19" t="s">
        <v>68</v>
      </c>
      <c r="D64" s="20">
        <v>8</v>
      </c>
      <c r="E64" s="30"/>
      <c r="F64" s="20">
        <f>D64*E64</f>
        <v>0</v>
      </c>
      <c r="G64" s="30"/>
      <c r="H64" s="20">
        <f>D64*G64</f>
        <v>0</v>
      </c>
      <c r="I64" s="20">
        <f>F64+H64</f>
        <v>0</v>
      </c>
      <c r="J64" s="41">
        <f t="shared" ref="J64" si="16">I64</f>
        <v>0</v>
      </c>
      <c r="K64" s="14"/>
      <c r="L64" s="14"/>
    </row>
    <row r="65" spans="1:12" x14ac:dyDescent="0.25">
      <c r="A65" s="19" t="s">
        <v>159</v>
      </c>
      <c r="B65" s="19" t="s">
        <v>160</v>
      </c>
      <c r="C65" s="19" t="s">
        <v>68</v>
      </c>
      <c r="D65" s="20">
        <v>8</v>
      </c>
      <c r="E65" s="30"/>
      <c r="F65" s="20">
        <f>D65*E65</f>
        <v>0</v>
      </c>
      <c r="G65" s="30"/>
      <c r="H65" s="20">
        <f>D65*G65</f>
        <v>0</v>
      </c>
      <c r="I65" s="20">
        <f>F65+H65</f>
        <v>0</v>
      </c>
      <c r="J65" s="41">
        <f>I65</f>
        <v>0</v>
      </c>
      <c r="K65" s="14"/>
      <c r="L65" s="14"/>
    </row>
    <row r="66" spans="1:12" x14ac:dyDescent="0.25">
      <c r="A66" s="15" t="s">
        <v>15</v>
      </c>
      <c r="B66" s="15" t="s">
        <v>161</v>
      </c>
      <c r="C66" s="15" t="s">
        <v>15</v>
      </c>
      <c r="D66" s="16"/>
      <c r="E66" s="28"/>
      <c r="F66" s="16"/>
      <c r="G66" s="28"/>
      <c r="H66" s="16"/>
      <c r="I66" s="16"/>
      <c r="J66" s="16"/>
      <c r="K66" s="14"/>
      <c r="L66" s="14"/>
    </row>
    <row r="67" spans="1:12" x14ac:dyDescent="0.25">
      <c r="A67" s="19" t="s">
        <v>162</v>
      </c>
      <c r="B67" s="19" t="s">
        <v>163</v>
      </c>
      <c r="C67" s="19" t="s">
        <v>89</v>
      </c>
      <c r="D67" s="20">
        <v>120</v>
      </c>
      <c r="E67" s="30"/>
      <c r="F67" s="20">
        <f>D67*E67</f>
        <v>0</v>
      </c>
      <c r="G67" s="30"/>
      <c r="H67" s="20">
        <f>D67*G67</f>
        <v>0</v>
      </c>
      <c r="I67" s="20">
        <f>F67+H67</f>
        <v>0</v>
      </c>
      <c r="J67" s="41">
        <f t="shared" ref="J67:J69" si="17">I67</f>
        <v>0</v>
      </c>
      <c r="K67" s="14"/>
      <c r="L67" s="14"/>
    </row>
    <row r="68" spans="1:12" x14ac:dyDescent="0.25">
      <c r="A68" s="19" t="s">
        <v>164</v>
      </c>
      <c r="B68" s="19" t="s">
        <v>165</v>
      </c>
      <c r="C68" s="19" t="s">
        <v>89</v>
      </c>
      <c r="D68" s="20">
        <v>30</v>
      </c>
      <c r="E68" s="30"/>
      <c r="F68" s="20">
        <f>D68*E68</f>
        <v>0</v>
      </c>
      <c r="G68" s="30"/>
      <c r="H68" s="20">
        <f>D68*G68</f>
        <v>0</v>
      </c>
      <c r="I68" s="20">
        <f>F68+H68</f>
        <v>0</v>
      </c>
      <c r="J68" s="41">
        <f>I68</f>
        <v>0</v>
      </c>
      <c r="K68" s="14"/>
      <c r="L68" s="14"/>
    </row>
    <row r="69" spans="1:12" x14ac:dyDescent="0.25">
      <c r="A69" s="19" t="s">
        <v>166</v>
      </c>
      <c r="B69" s="19" t="s">
        <v>167</v>
      </c>
      <c r="C69" s="19" t="s">
        <v>89</v>
      </c>
      <c r="D69" s="20">
        <v>10</v>
      </c>
      <c r="E69" s="30"/>
      <c r="F69" s="20">
        <f>D69*E69</f>
        <v>0</v>
      </c>
      <c r="G69" s="30"/>
      <c r="H69" s="20">
        <f>D69*G69</f>
        <v>0</v>
      </c>
      <c r="I69" s="20">
        <f>F69+H69</f>
        <v>0</v>
      </c>
      <c r="J69" s="41">
        <f t="shared" si="17"/>
        <v>0</v>
      </c>
      <c r="K69" s="14"/>
      <c r="L69" s="14"/>
    </row>
    <row r="70" spans="1:12" x14ac:dyDescent="0.25">
      <c r="A70" s="19" t="s">
        <v>168</v>
      </c>
      <c r="B70" s="19" t="s">
        <v>169</v>
      </c>
      <c r="C70" s="19" t="s">
        <v>89</v>
      </c>
      <c r="D70" s="20">
        <v>30</v>
      </c>
      <c r="E70" s="30"/>
      <c r="F70" s="20">
        <f>D70*E70</f>
        <v>0</v>
      </c>
      <c r="G70" s="30"/>
      <c r="H70" s="20">
        <f>D70*G70</f>
        <v>0</v>
      </c>
      <c r="I70" s="20">
        <f>F70+H70</f>
        <v>0</v>
      </c>
      <c r="J70" s="41">
        <f>I70</f>
        <v>0</v>
      </c>
      <c r="K70" s="14"/>
      <c r="L70" s="14"/>
    </row>
    <row r="71" spans="1:12" x14ac:dyDescent="0.25">
      <c r="A71" s="15" t="s">
        <v>15</v>
      </c>
      <c r="B71" s="15" t="s">
        <v>170</v>
      </c>
      <c r="C71" s="15" t="s">
        <v>15</v>
      </c>
      <c r="D71" s="16"/>
      <c r="E71" s="28"/>
      <c r="F71" s="16"/>
      <c r="G71" s="28"/>
      <c r="H71" s="16"/>
      <c r="I71" s="16"/>
      <c r="J71" s="16"/>
      <c r="K71" s="14"/>
      <c r="L71" s="14"/>
    </row>
    <row r="72" spans="1:12" x14ac:dyDescent="0.25">
      <c r="A72" s="19" t="s">
        <v>171</v>
      </c>
      <c r="B72" s="19" t="s">
        <v>172</v>
      </c>
      <c r="C72" s="19" t="s">
        <v>89</v>
      </c>
      <c r="D72" s="20">
        <v>45</v>
      </c>
      <c r="E72" s="30"/>
      <c r="F72" s="20">
        <f>D72*E72</f>
        <v>0</v>
      </c>
      <c r="G72" s="30"/>
      <c r="H72" s="20">
        <f>D72*G72</f>
        <v>0</v>
      </c>
      <c r="I72" s="20">
        <f>F72+H72</f>
        <v>0</v>
      </c>
      <c r="J72" s="41">
        <f t="shared" ref="J72" si="18">I72</f>
        <v>0</v>
      </c>
      <c r="K72" s="14"/>
      <c r="L72" s="14"/>
    </row>
    <row r="73" spans="1:12" x14ac:dyDescent="0.25">
      <c r="A73" s="15" t="s">
        <v>15</v>
      </c>
      <c r="B73" s="15" t="s">
        <v>173</v>
      </c>
      <c r="C73" s="15" t="s">
        <v>15</v>
      </c>
      <c r="D73" s="16"/>
      <c r="E73" s="28"/>
      <c r="F73" s="16"/>
      <c r="G73" s="28"/>
      <c r="H73" s="16"/>
      <c r="I73" s="16"/>
      <c r="J73" s="16"/>
      <c r="K73" s="14"/>
      <c r="L73" s="14"/>
    </row>
    <row r="74" spans="1:12" x14ac:dyDescent="0.25">
      <c r="A74" s="19" t="s">
        <v>174</v>
      </c>
      <c r="B74" s="19" t="s">
        <v>175</v>
      </c>
      <c r="C74" s="19" t="s">
        <v>68</v>
      </c>
      <c r="D74" s="20">
        <v>32</v>
      </c>
      <c r="E74" s="30"/>
      <c r="F74" s="20">
        <f>D74*E74</f>
        <v>0</v>
      </c>
      <c r="G74" s="30"/>
      <c r="H74" s="20">
        <f>D74*G74</f>
        <v>0</v>
      </c>
      <c r="I74" s="20">
        <f>F74+H74</f>
        <v>0</v>
      </c>
      <c r="J74" s="41">
        <f t="shared" ref="J74" si="19">I74</f>
        <v>0</v>
      </c>
      <c r="K74" s="14"/>
      <c r="L74" s="14"/>
    </row>
    <row r="75" spans="1:12" x14ac:dyDescent="0.25">
      <c r="A75" s="19" t="s">
        <v>176</v>
      </c>
      <c r="B75" s="19" t="s">
        <v>177</v>
      </c>
      <c r="C75" s="19" t="s">
        <v>68</v>
      </c>
      <c r="D75" s="20">
        <v>2</v>
      </c>
      <c r="E75" s="30"/>
      <c r="F75" s="20">
        <f>D75*E75</f>
        <v>0</v>
      </c>
      <c r="G75" s="30"/>
      <c r="H75" s="20">
        <f>D75*G75</f>
        <v>0</v>
      </c>
      <c r="I75" s="20">
        <f>F75+H75</f>
        <v>0</v>
      </c>
      <c r="J75" s="41">
        <f>I75</f>
        <v>0</v>
      </c>
      <c r="K75" s="14"/>
      <c r="L75" s="14"/>
    </row>
    <row r="76" spans="1:12" x14ac:dyDescent="0.25">
      <c r="A76" s="15" t="s">
        <v>15</v>
      </c>
      <c r="B76" s="15" t="s">
        <v>178</v>
      </c>
      <c r="C76" s="15" t="s">
        <v>15</v>
      </c>
      <c r="D76" s="16"/>
      <c r="E76" s="28"/>
      <c r="F76" s="16"/>
      <c r="G76" s="28"/>
      <c r="H76" s="16"/>
      <c r="I76" s="16"/>
      <c r="J76" s="16"/>
      <c r="K76" s="14"/>
      <c r="L76" s="14"/>
    </row>
    <row r="77" spans="1:12" x14ac:dyDescent="0.25">
      <c r="A77" s="19" t="s">
        <v>179</v>
      </c>
      <c r="B77" s="19" t="s">
        <v>180</v>
      </c>
      <c r="C77" s="19" t="s">
        <v>68</v>
      </c>
      <c r="D77" s="20">
        <v>4</v>
      </c>
      <c r="E77" s="30"/>
      <c r="F77" s="20">
        <f>D77*E77</f>
        <v>0</v>
      </c>
      <c r="G77" s="30"/>
      <c r="H77" s="20">
        <f>D77*G77</f>
        <v>0</v>
      </c>
      <c r="I77" s="20">
        <f>F77+H77</f>
        <v>0</v>
      </c>
      <c r="J77" s="41">
        <f>I77</f>
        <v>0</v>
      </c>
      <c r="K77" s="14"/>
      <c r="L77" s="14"/>
    </row>
    <row r="78" spans="1:12" x14ac:dyDescent="0.25">
      <c r="A78" s="15" t="s">
        <v>15</v>
      </c>
      <c r="B78" s="15" t="s">
        <v>181</v>
      </c>
      <c r="C78" s="15" t="s">
        <v>15</v>
      </c>
      <c r="D78" s="16"/>
      <c r="E78" s="28"/>
      <c r="F78" s="16"/>
      <c r="G78" s="28"/>
      <c r="H78" s="16"/>
      <c r="I78" s="16"/>
      <c r="J78" s="16"/>
      <c r="K78" s="14"/>
      <c r="L78" s="14"/>
    </row>
    <row r="79" spans="1:12" x14ac:dyDescent="0.25">
      <c r="A79" s="19" t="s">
        <v>182</v>
      </c>
      <c r="B79" s="19" t="s">
        <v>183</v>
      </c>
      <c r="C79" s="19" t="s">
        <v>89</v>
      </c>
      <c r="D79" s="20">
        <v>1200</v>
      </c>
      <c r="E79" s="30"/>
      <c r="F79" s="20">
        <f>D79*E79</f>
        <v>0</v>
      </c>
      <c r="G79" s="30"/>
      <c r="H79" s="20">
        <f>D79*G79</f>
        <v>0</v>
      </c>
      <c r="I79" s="20">
        <f>F79+H79</f>
        <v>0</v>
      </c>
      <c r="J79" s="41">
        <f t="shared" ref="J79" si="20">I79</f>
        <v>0</v>
      </c>
      <c r="K79" s="14"/>
      <c r="L79" s="14"/>
    </row>
    <row r="80" spans="1:12" x14ac:dyDescent="0.25">
      <c r="A80" s="19" t="s">
        <v>184</v>
      </c>
      <c r="B80" s="19" t="s">
        <v>185</v>
      </c>
      <c r="C80" s="19" t="s">
        <v>68</v>
      </c>
      <c r="D80" s="20">
        <v>16</v>
      </c>
      <c r="E80" s="30"/>
      <c r="F80" s="20">
        <f>D80*E80</f>
        <v>0</v>
      </c>
      <c r="G80" s="30"/>
      <c r="H80" s="20">
        <f>D80*G80</f>
        <v>0</v>
      </c>
      <c r="I80" s="20">
        <f>F80+H80</f>
        <v>0</v>
      </c>
      <c r="J80" s="41">
        <f>I80</f>
        <v>0</v>
      </c>
      <c r="K80" s="14"/>
      <c r="L80" s="14"/>
    </row>
    <row r="81" spans="1:12" x14ac:dyDescent="0.25">
      <c r="A81" s="15" t="s">
        <v>15</v>
      </c>
      <c r="B81" s="15" t="s">
        <v>186</v>
      </c>
      <c r="C81" s="15" t="s">
        <v>15</v>
      </c>
      <c r="D81" s="16"/>
      <c r="E81" s="28"/>
      <c r="F81" s="16"/>
      <c r="G81" s="28"/>
      <c r="H81" s="16"/>
      <c r="I81" s="16"/>
      <c r="J81" s="16"/>
      <c r="K81" s="14"/>
      <c r="L81" s="14"/>
    </row>
    <row r="82" spans="1:12" x14ac:dyDescent="0.25">
      <c r="A82" s="19" t="s">
        <v>187</v>
      </c>
      <c r="B82" s="19" t="s">
        <v>188</v>
      </c>
      <c r="C82" s="19" t="s">
        <v>68</v>
      </c>
      <c r="D82" s="20">
        <v>4</v>
      </c>
      <c r="E82" s="30"/>
      <c r="F82" s="20">
        <f>D82*E82</f>
        <v>0</v>
      </c>
      <c r="G82" s="30"/>
      <c r="H82" s="20">
        <f>D82*G82</f>
        <v>0</v>
      </c>
      <c r="I82" s="20">
        <f>F82+H82</f>
        <v>0</v>
      </c>
      <c r="J82" s="41">
        <f t="shared" ref="J82:J84" si="21">I82</f>
        <v>0</v>
      </c>
      <c r="K82" s="14"/>
      <c r="L82" s="14"/>
    </row>
    <row r="83" spans="1:12" x14ac:dyDescent="0.25">
      <c r="A83" s="19" t="s">
        <v>189</v>
      </c>
      <c r="B83" s="19" t="s">
        <v>190</v>
      </c>
      <c r="C83" s="19" t="s">
        <v>68</v>
      </c>
      <c r="D83" s="20">
        <v>16</v>
      </c>
      <c r="E83" s="30"/>
      <c r="F83" s="20">
        <f>D83*E83</f>
        <v>0</v>
      </c>
      <c r="G83" s="30"/>
      <c r="H83" s="20">
        <f>D83*G83</f>
        <v>0</v>
      </c>
      <c r="I83" s="20">
        <f>F83+H83</f>
        <v>0</v>
      </c>
      <c r="J83" s="41">
        <f>I83</f>
        <v>0</v>
      </c>
      <c r="K83" s="14"/>
      <c r="L83" s="14"/>
    </row>
    <row r="84" spans="1:12" x14ac:dyDescent="0.25">
      <c r="A84" s="19" t="s">
        <v>191</v>
      </c>
      <c r="B84" s="19" t="s">
        <v>192</v>
      </c>
      <c r="C84" s="19" t="s">
        <v>74</v>
      </c>
      <c r="D84" s="20">
        <v>4</v>
      </c>
      <c r="E84" s="30"/>
      <c r="F84" s="20">
        <f>D84*E84</f>
        <v>0</v>
      </c>
      <c r="G84" s="30"/>
      <c r="H84" s="20">
        <f>D84*G84</f>
        <v>0</v>
      </c>
      <c r="I84" s="20">
        <f>F84+H84</f>
        <v>0</v>
      </c>
      <c r="J84" s="41">
        <f t="shared" si="21"/>
        <v>0</v>
      </c>
      <c r="K84" s="14"/>
      <c r="L84" s="14"/>
    </row>
    <row r="85" spans="1:12" x14ac:dyDescent="0.25">
      <c r="A85" s="15" t="s">
        <v>15</v>
      </c>
      <c r="B85" s="15" t="s">
        <v>193</v>
      </c>
      <c r="C85" s="15" t="s">
        <v>15</v>
      </c>
      <c r="D85" s="16"/>
      <c r="E85" s="28"/>
      <c r="F85" s="16"/>
      <c r="G85" s="28"/>
      <c r="H85" s="16"/>
      <c r="I85" s="16"/>
      <c r="J85" s="16"/>
      <c r="K85" s="14"/>
      <c r="L85" s="14"/>
    </row>
    <row r="86" spans="1:12" x14ac:dyDescent="0.25">
      <c r="A86" s="19" t="s">
        <v>194</v>
      </c>
      <c r="B86" s="19" t="s">
        <v>195</v>
      </c>
      <c r="C86" s="19" t="s">
        <v>68</v>
      </c>
      <c r="D86" s="20">
        <v>1</v>
      </c>
      <c r="E86" s="30"/>
      <c r="F86" s="20">
        <f>D86*E86</f>
        <v>0</v>
      </c>
      <c r="G86" s="30"/>
      <c r="H86" s="20">
        <f>D86*G86</f>
        <v>0</v>
      </c>
      <c r="I86" s="20">
        <f>F86+H86</f>
        <v>0</v>
      </c>
      <c r="J86" s="41">
        <f t="shared" ref="J86" si="22">I86</f>
        <v>0</v>
      </c>
      <c r="K86" s="14"/>
      <c r="L86" s="14"/>
    </row>
    <row r="87" spans="1:12" x14ac:dyDescent="0.25">
      <c r="A87" s="15" t="s">
        <v>15</v>
      </c>
      <c r="B87" s="15" t="s">
        <v>196</v>
      </c>
      <c r="C87" s="15" t="s">
        <v>15</v>
      </c>
      <c r="D87" s="16"/>
      <c r="E87" s="28"/>
      <c r="F87" s="16"/>
      <c r="G87" s="28"/>
      <c r="H87" s="16"/>
      <c r="I87" s="16"/>
      <c r="J87" s="16"/>
      <c r="K87" s="14"/>
      <c r="L87" s="14"/>
    </row>
    <row r="88" spans="1:12" x14ac:dyDescent="0.25">
      <c r="A88" s="19" t="s">
        <v>197</v>
      </c>
      <c r="B88" s="19" t="s">
        <v>198</v>
      </c>
      <c r="C88" s="19" t="s">
        <v>68</v>
      </c>
      <c r="D88" s="20">
        <v>1</v>
      </c>
      <c r="E88" s="30"/>
      <c r="F88" s="20">
        <f>D88*E88</f>
        <v>0</v>
      </c>
      <c r="G88" s="30"/>
      <c r="H88" s="20">
        <f>D88*G88</f>
        <v>0</v>
      </c>
      <c r="I88" s="20">
        <f>F88+H88</f>
        <v>0</v>
      </c>
      <c r="J88" s="41">
        <f t="shared" ref="J88" si="23">I88</f>
        <v>0</v>
      </c>
      <c r="K88" s="14"/>
      <c r="L88" s="14"/>
    </row>
    <row r="89" spans="1:12" x14ac:dyDescent="0.25">
      <c r="A89" s="15" t="s">
        <v>15</v>
      </c>
      <c r="B89" s="15" t="s">
        <v>199</v>
      </c>
      <c r="C89" s="15" t="s">
        <v>15</v>
      </c>
      <c r="D89" s="16"/>
      <c r="E89" s="28"/>
      <c r="F89" s="16"/>
      <c r="G89" s="28"/>
      <c r="H89" s="16"/>
      <c r="I89" s="16"/>
      <c r="J89" s="16"/>
      <c r="K89" s="14"/>
      <c r="L89" s="14"/>
    </row>
    <row r="90" spans="1:12" x14ac:dyDescent="0.25">
      <c r="A90" s="19" t="s">
        <v>200</v>
      </c>
      <c r="B90" s="19" t="s">
        <v>201</v>
      </c>
      <c r="C90" s="19" t="s">
        <v>68</v>
      </c>
      <c r="D90" s="20">
        <v>2</v>
      </c>
      <c r="E90" s="30"/>
      <c r="F90" s="20">
        <f>D90*E90</f>
        <v>0</v>
      </c>
      <c r="G90" s="30"/>
      <c r="H90" s="20">
        <f>D90*G90</f>
        <v>0</v>
      </c>
      <c r="I90" s="20">
        <f>F90+H90</f>
        <v>0</v>
      </c>
      <c r="J90" s="41">
        <f t="shared" ref="J90" si="24">I90</f>
        <v>0</v>
      </c>
      <c r="K90" s="14"/>
      <c r="L90" s="14"/>
    </row>
    <row r="91" spans="1:12" x14ac:dyDescent="0.25">
      <c r="A91" s="19" t="s">
        <v>202</v>
      </c>
      <c r="B91" s="19" t="s">
        <v>85</v>
      </c>
      <c r="C91" s="19" t="s">
        <v>68</v>
      </c>
      <c r="D91" s="20">
        <v>16</v>
      </c>
      <c r="E91" s="30"/>
      <c r="F91" s="20">
        <f>D91*E91</f>
        <v>0</v>
      </c>
      <c r="G91" s="30"/>
      <c r="H91" s="20">
        <f>D91*G91</f>
        <v>0</v>
      </c>
      <c r="I91" s="20">
        <f>F91+H91</f>
        <v>0</v>
      </c>
      <c r="J91" s="41">
        <f>I91</f>
        <v>0</v>
      </c>
      <c r="K91" s="14"/>
      <c r="L91" s="14"/>
    </row>
    <row r="92" spans="1:12" x14ac:dyDescent="0.25">
      <c r="A92" s="15" t="s">
        <v>15</v>
      </c>
      <c r="B92" s="15" t="s">
        <v>203</v>
      </c>
      <c r="C92" s="15" t="s">
        <v>15</v>
      </c>
      <c r="D92" s="16"/>
      <c r="E92" s="28"/>
      <c r="F92" s="16"/>
      <c r="G92" s="28"/>
      <c r="H92" s="16"/>
      <c r="I92" s="16"/>
      <c r="J92" s="16"/>
      <c r="K92" s="14"/>
      <c r="L92" s="14"/>
    </row>
    <row r="93" spans="1:12" x14ac:dyDescent="0.25">
      <c r="A93" s="19" t="s">
        <v>204</v>
      </c>
      <c r="B93" s="19" t="s">
        <v>205</v>
      </c>
      <c r="C93" s="19" t="s">
        <v>68</v>
      </c>
      <c r="D93" s="20">
        <v>1</v>
      </c>
      <c r="E93" s="30"/>
      <c r="F93" s="20">
        <f>D93*E93</f>
        <v>0</v>
      </c>
      <c r="G93" s="30"/>
      <c r="H93" s="20">
        <f>D93*G93</f>
        <v>0</v>
      </c>
      <c r="I93" s="20">
        <f>F93+H93</f>
        <v>0</v>
      </c>
      <c r="J93" s="41">
        <f t="shared" ref="J93" si="25">I93</f>
        <v>0</v>
      </c>
      <c r="K93" s="14"/>
      <c r="L93" s="14"/>
    </row>
    <row r="94" spans="1:12" x14ac:dyDescent="0.25">
      <c r="A94" s="19" t="s">
        <v>206</v>
      </c>
      <c r="B94" s="19" t="s">
        <v>207</v>
      </c>
      <c r="C94" s="19" t="s">
        <v>208</v>
      </c>
      <c r="D94" s="20">
        <v>20</v>
      </c>
      <c r="E94" s="30"/>
      <c r="F94" s="20">
        <f>D94*E94</f>
        <v>0</v>
      </c>
      <c r="G94" s="30"/>
      <c r="H94" s="20">
        <f>D94*G94</f>
        <v>0</v>
      </c>
      <c r="I94" s="20">
        <f>F94+H94</f>
        <v>0</v>
      </c>
      <c r="J94" s="41">
        <f>I94</f>
        <v>0</v>
      </c>
      <c r="K94" s="14"/>
      <c r="L94" s="14"/>
    </row>
    <row r="95" spans="1:12" x14ac:dyDescent="0.25">
      <c r="A95" s="15" t="s">
        <v>15</v>
      </c>
      <c r="B95" s="15" t="s">
        <v>209</v>
      </c>
      <c r="C95" s="15" t="s">
        <v>15</v>
      </c>
      <c r="D95" s="16"/>
      <c r="E95" s="28"/>
      <c r="F95" s="16"/>
      <c r="G95" s="28"/>
      <c r="H95" s="16"/>
      <c r="I95" s="16"/>
      <c r="J95" s="16"/>
      <c r="K95" s="14"/>
      <c r="L95" s="14"/>
    </row>
    <row r="96" spans="1:12" x14ac:dyDescent="0.25">
      <c r="A96" s="19" t="s">
        <v>210</v>
      </c>
      <c r="B96" s="19" t="s">
        <v>211</v>
      </c>
      <c r="C96" s="19" t="s">
        <v>68</v>
      </c>
      <c r="D96" s="20">
        <v>1</v>
      </c>
      <c r="E96" s="30"/>
      <c r="F96" s="20">
        <f>D96*E96</f>
        <v>0</v>
      </c>
      <c r="G96" s="30"/>
      <c r="H96" s="20">
        <f>D96*G96</f>
        <v>0</v>
      </c>
      <c r="I96" s="20">
        <f>F96+H96</f>
        <v>0</v>
      </c>
      <c r="J96" s="41">
        <f>I96</f>
        <v>0</v>
      </c>
      <c r="K96" s="14"/>
      <c r="L96" s="14"/>
    </row>
    <row r="97" spans="1:12" x14ac:dyDescent="0.25">
      <c r="A97" s="15" t="s">
        <v>15</v>
      </c>
      <c r="B97" s="15" t="s">
        <v>212</v>
      </c>
      <c r="C97" s="15" t="s">
        <v>15</v>
      </c>
      <c r="D97" s="16"/>
      <c r="E97" s="28"/>
      <c r="F97" s="16"/>
      <c r="G97" s="28"/>
      <c r="H97" s="16"/>
      <c r="I97" s="16"/>
      <c r="J97" s="16"/>
      <c r="K97" s="14"/>
      <c r="L97" s="14"/>
    </row>
    <row r="98" spans="1:12" x14ac:dyDescent="0.25">
      <c r="A98" s="19" t="s">
        <v>213</v>
      </c>
      <c r="B98" s="19" t="s">
        <v>214</v>
      </c>
      <c r="C98" s="19" t="s">
        <v>68</v>
      </c>
      <c r="D98" s="20">
        <v>6</v>
      </c>
      <c r="E98" s="30"/>
      <c r="F98" s="20">
        <f t="shared" ref="F98:F103" si="26">D98*E98</f>
        <v>0</v>
      </c>
      <c r="G98" s="30"/>
      <c r="H98" s="20">
        <f t="shared" ref="H98:H103" si="27">D98*G98</f>
        <v>0</v>
      </c>
      <c r="I98" s="20">
        <f t="shared" ref="I98:I103" si="28">F98+H98</f>
        <v>0</v>
      </c>
      <c r="J98" s="41">
        <f t="shared" ref="J98:J102" si="29">I98</f>
        <v>0</v>
      </c>
      <c r="K98" s="14"/>
      <c r="L98" s="14"/>
    </row>
    <row r="99" spans="1:12" x14ac:dyDescent="0.25">
      <c r="A99" s="19" t="s">
        <v>215</v>
      </c>
      <c r="B99" s="19" t="s">
        <v>216</v>
      </c>
      <c r="C99" s="19" t="s">
        <v>68</v>
      </c>
      <c r="D99" s="20">
        <v>2</v>
      </c>
      <c r="E99" s="30"/>
      <c r="F99" s="20">
        <f t="shared" si="26"/>
        <v>0</v>
      </c>
      <c r="G99" s="30"/>
      <c r="H99" s="20">
        <f t="shared" si="27"/>
        <v>0</v>
      </c>
      <c r="I99" s="20">
        <f t="shared" si="28"/>
        <v>0</v>
      </c>
      <c r="J99" s="41">
        <f>I99</f>
        <v>0</v>
      </c>
      <c r="K99" s="14"/>
      <c r="L99" s="14"/>
    </row>
    <row r="100" spans="1:12" x14ac:dyDescent="0.25">
      <c r="A100" s="19" t="s">
        <v>217</v>
      </c>
      <c r="B100" s="19" t="s">
        <v>218</v>
      </c>
      <c r="C100" s="19" t="s">
        <v>68</v>
      </c>
      <c r="D100" s="20">
        <v>1</v>
      </c>
      <c r="E100" s="30"/>
      <c r="F100" s="20">
        <f t="shared" si="26"/>
        <v>0</v>
      </c>
      <c r="G100" s="30"/>
      <c r="H100" s="20">
        <f t="shared" si="27"/>
        <v>0</v>
      </c>
      <c r="I100" s="20">
        <f t="shared" si="28"/>
        <v>0</v>
      </c>
      <c r="J100" s="41">
        <f t="shared" si="29"/>
        <v>0</v>
      </c>
      <c r="K100" s="14"/>
      <c r="L100" s="14"/>
    </row>
    <row r="101" spans="1:12" x14ac:dyDescent="0.25">
      <c r="A101" s="19" t="s">
        <v>219</v>
      </c>
      <c r="B101" s="19" t="s">
        <v>220</v>
      </c>
      <c r="C101" s="19" t="s">
        <v>68</v>
      </c>
      <c r="D101" s="20">
        <v>1</v>
      </c>
      <c r="E101" s="30"/>
      <c r="F101" s="20">
        <f t="shared" si="26"/>
        <v>0</v>
      </c>
      <c r="G101" s="30"/>
      <c r="H101" s="20">
        <f t="shared" si="27"/>
        <v>0</v>
      </c>
      <c r="I101" s="20">
        <f t="shared" si="28"/>
        <v>0</v>
      </c>
      <c r="J101" s="41">
        <f>I101</f>
        <v>0</v>
      </c>
      <c r="K101" s="14"/>
      <c r="L101" s="14"/>
    </row>
    <row r="102" spans="1:12" x14ac:dyDescent="0.25">
      <c r="A102" s="19" t="s">
        <v>221</v>
      </c>
      <c r="B102" s="19" t="s">
        <v>222</v>
      </c>
      <c r="C102" s="19" t="s">
        <v>68</v>
      </c>
      <c r="D102" s="20">
        <v>2</v>
      </c>
      <c r="E102" s="30"/>
      <c r="F102" s="20">
        <f t="shared" si="26"/>
        <v>0</v>
      </c>
      <c r="G102" s="30"/>
      <c r="H102" s="20">
        <f t="shared" si="27"/>
        <v>0</v>
      </c>
      <c r="I102" s="20">
        <f t="shared" si="28"/>
        <v>0</v>
      </c>
      <c r="J102" s="41">
        <f t="shared" si="29"/>
        <v>0</v>
      </c>
      <c r="K102" s="14"/>
      <c r="L102" s="14"/>
    </row>
    <row r="103" spans="1:12" x14ac:dyDescent="0.25">
      <c r="A103" s="19" t="s">
        <v>223</v>
      </c>
      <c r="B103" s="19" t="s">
        <v>224</v>
      </c>
      <c r="C103" s="19" t="s">
        <v>68</v>
      </c>
      <c r="D103" s="20">
        <v>1</v>
      </c>
      <c r="E103" s="30"/>
      <c r="F103" s="20">
        <f t="shared" si="26"/>
        <v>0</v>
      </c>
      <c r="G103" s="30"/>
      <c r="H103" s="20">
        <f t="shared" si="27"/>
        <v>0</v>
      </c>
      <c r="I103" s="20">
        <f t="shared" si="28"/>
        <v>0</v>
      </c>
      <c r="J103" s="41">
        <f>I103</f>
        <v>0</v>
      </c>
      <c r="K103" s="14"/>
      <c r="L103" s="14"/>
    </row>
    <row r="104" spans="1:12" x14ac:dyDescent="0.25">
      <c r="A104" s="15" t="s">
        <v>15</v>
      </c>
      <c r="B104" s="15" t="s">
        <v>225</v>
      </c>
      <c r="C104" s="15" t="s">
        <v>15</v>
      </c>
      <c r="D104" s="16"/>
      <c r="E104" s="28"/>
      <c r="F104" s="16"/>
      <c r="G104" s="28"/>
      <c r="H104" s="16"/>
      <c r="I104" s="16"/>
      <c r="J104" s="16"/>
      <c r="K104" s="14"/>
      <c r="L104" s="14"/>
    </row>
    <row r="105" spans="1:12" x14ac:dyDescent="0.25">
      <c r="A105" s="19" t="s">
        <v>226</v>
      </c>
      <c r="B105" s="19" t="s">
        <v>227</v>
      </c>
      <c r="C105" s="19" t="s">
        <v>68</v>
      </c>
      <c r="D105" s="20">
        <v>1</v>
      </c>
      <c r="E105" s="30"/>
      <c r="F105" s="20">
        <f>D105*E105</f>
        <v>0</v>
      </c>
      <c r="G105" s="30"/>
      <c r="H105" s="20">
        <f>D105*G105</f>
        <v>0</v>
      </c>
      <c r="I105" s="20">
        <f>F105+H105</f>
        <v>0</v>
      </c>
      <c r="J105" s="41">
        <f>I105</f>
        <v>0</v>
      </c>
      <c r="K105" s="14"/>
      <c r="L105" s="14"/>
    </row>
    <row r="106" spans="1:12" x14ac:dyDescent="0.25">
      <c r="A106" s="22" t="s">
        <v>15</v>
      </c>
      <c r="B106" s="22" t="s">
        <v>228</v>
      </c>
      <c r="C106" s="22" t="s">
        <v>15</v>
      </c>
      <c r="D106" s="23"/>
      <c r="E106" s="32"/>
      <c r="F106" s="23"/>
      <c r="G106" s="32"/>
      <c r="H106" s="23"/>
      <c r="I106" s="23"/>
      <c r="J106" s="23"/>
      <c r="K106" s="14"/>
      <c r="L106" s="14"/>
    </row>
    <row r="107" spans="1:12" x14ac:dyDescent="0.25">
      <c r="A107" s="19" t="s">
        <v>229</v>
      </c>
      <c r="B107" s="19" t="s">
        <v>230</v>
      </c>
      <c r="C107" s="19" t="s">
        <v>74</v>
      </c>
      <c r="D107" s="20">
        <v>6</v>
      </c>
      <c r="E107" s="30"/>
      <c r="F107" s="20">
        <f>D107*E107</f>
        <v>0</v>
      </c>
      <c r="G107" s="30"/>
      <c r="H107" s="20">
        <f>D107*G107</f>
        <v>0</v>
      </c>
      <c r="I107" s="20">
        <f>F107+H107</f>
        <v>0</v>
      </c>
      <c r="J107" s="41">
        <f t="shared" ref="J107:J111" si="30">I107</f>
        <v>0</v>
      </c>
      <c r="K107" s="14"/>
      <c r="L107" s="14"/>
    </row>
    <row r="108" spans="1:12" x14ac:dyDescent="0.25">
      <c r="A108" s="19" t="s">
        <v>231</v>
      </c>
      <c r="B108" s="19" t="s">
        <v>232</v>
      </c>
      <c r="C108" s="19" t="s">
        <v>74</v>
      </c>
      <c r="D108" s="20">
        <v>6</v>
      </c>
      <c r="E108" s="30"/>
      <c r="F108" s="20">
        <f>D108*E108</f>
        <v>0</v>
      </c>
      <c r="G108" s="30"/>
      <c r="H108" s="20">
        <f>D108*G108</f>
        <v>0</v>
      </c>
      <c r="I108" s="20">
        <f>F108+H108</f>
        <v>0</v>
      </c>
      <c r="J108" s="41">
        <f>I108</f>
        <v>0</v>
      </c>
      <c r="K108" s="14"/>
      <c r="L108" s="14"/>
    </row>
    <row r="109" spans="1:12" x14ac:dyDescent="0.25">
      <c r="A109" s="19" t="s">
        <v>233</v>
      </c>
      <c r="B109" s="19" t="s">
        <v>234</v>
      </c>
      <c r="C109" s="19" t="s">
        <v>74</v>
      </c>
      <c r="D109" s="20">
        <v>32</v>
      </c>
      <c r="E109" s="30"/>
      <c r="F109" s="20">
        <f>D109*E109</f>
        <v>0</v>
      </c>
      <c r="G109" s="30"/>
      <c r="H109" s="20">
        <f>D109*G109</f>
        <v>0</v>
      </c>
      <c r="I109" s="20">
        <f>F109+H109</f>
        <v>0</v>
      </c>
      <c r="J109" s="41">
        <f t="shared" si="30"/>
        <v>0</v>
      </c>
      <c r="K109" s="14"/>
      <c r="L109" s="14"/>
    </row>
    <row r="110" spans="1:12" x14ac:dyDescent="0.25">
      <c r="A110" s="19" t="s">
        <v>235</v>
      </c>
      <c r="B110" s="19" t="s">
        <v>236</v>
      </c>
      <c r="C110" s="19" t="s">
        <v>74</v>
      </c>
      <c r="D110" s="20">
        <v>25</v>
      </c>
      <c r="E110" s="30"/>
      <c r="F110" s="20">
        <f>D110*E110</f>
        <v>0</v>
      </c>
      <c r="G110" s="30"/>
      <c r="H110" s="20">
        <f>D110*G110</f>
        <v>0</v>
      </c>
      <c r="I110" s="20">
        <f>F110+H110</f>
        <v>0</v>
      </c>
      <c r="J110" s="41">
        <f>I110</f>
        <v>0</v>
      </c>
      <c r="K110" s="14"/>
      <c r="L110" s="14"/>
    </row>
    <row r="111" spans="1:12" x14ac:dyDescent="0.25">
      <c r="A111" s="19" t="s">
        <v>237</v>
      </c>
      <c r="B111" s="19" t="s">
        <v>238</v>
      </c>
      <c r="C111" s="19" t="s">
        <v>74</v>
      </c>
      <c r="D111" s="20">
        <v>16</v>
      </c>
      <c r="E111" s="30"/>
      <c r="F111" s="20">
        <f>D111*E111</f>
        <v>0</v>
      </c>
      <c r="G111" s="30"/>
      <c r="H111" s="20">
        <f>D111*G111</f>
        <v>0</v>
      </c>
      <c r="I111" s="20">
        <f>F111+H111</f>
        <v>0</v>
      </c>
      <c r="J111" s="41">
        <f t="shared" si="30"/>
        <v>0</v>
      </c>
      <c r="K111" s="14"/>
      <c r="L111" s="14"/>
    </row>
    <row r="112" spans="1:12" x14ac:dyDescent="0.25">
      <c r="A112" s="15" t="s">
        <v>15</v>
      </c>
      <c r="B112" s="15" t="s">
        <v>239</v>
      </c>
      <c r="C112" s="15" t="s">
        <v>15</v>
      </c>
      <c r="D112" s="16"/>
      <c r="E112" s="28"/>
      <c r="F112" s="16"/>
      <c r="G112" s="28"/>
      <c r="H112" s="16"/>
      <c r="I112" s="16"/>
      <c r="J112" s="16"/>
      <c r="K112" s="14"/>
      <c r="L112" s="14"/>
    </row>
    <row r="113" spans="1:12" x14ac:dyDescent="0.25">
      <c r="A113" s="19" t="s">
        <v>240</v>
      </c>
      <c r="B113" s="19" t="s">
        <v>241</v>
      </c>
      <c r="C113" s="19" t="s">
        <v>74</v>
      </c>
      <c r="D113" s="20">
        <v>4</v>
      </c>
      <c r="E113" s="30"/>
      <c r="F113" s="20">
        <f>D113*E113</f>
        <v>0</v>
      </c>
      <c r="G113" s="30"/>
      <c r="H113" s="20">
        <f>D113*G113</f>
        <v>0</v>
      </c>
      <c r="I113" s="20">
        <f>F113+H113</f>
        <v>0</v>
      </c>
      <c r="J113" s="41">
        <f t="shared" ref="J113" si="31">I113</f>
        <v>0</v>
      </c>
      <c r="K113" s="14"/>
      <c r="L113" s="14"/>
    </row>
    <row r="114" spans="1:12" x14ac:dyDescent="0.25">
      <c r="A114" s="19" t="s">
        <v>242</v>
      </c>
      <c r="B114" s="19" t="s">
        <v>243</v>
      </c>
      <c r="C114" s="19" t="s">
        <v>74</v>
      </c>
      <c r="D114" s="20">
        <v>8</v>
      </c>
      <c r="E114" s="30"/>
      <c r="F114" s="20">
        <f>D114*E114</f>
        <v>0</v>
      </c>
      <c r="G114" s="30"/>
      <c r="H114" s="20">
        <f>D114*G114</f>
        <v>0</v>
      </c>
      <c r="I114" s="20">
        <f>F114+H114</f>
        <v>0</v>
      </c>
      <c r="J114" s="41">
        <f>I114</f>
        <v>0</v>
      </c>
      <c r="K114" s="14"/>
      <c r="L114" s="14"/>
    </row>
    <row r="115" spans="1:12" x14ac:dyDescent="0.25">
      <c r="A115" s="15" t="s">
        <v>15</v>
      </c>
      <c r="B115" s="15" t="s">
        <v>244</v>
      </c>
      <c r="C115" s="15" t="s">
        <v>15</v>
      </c>
      <c r="D115" s="16"/>
      <c r="E115" s="28"/>
      <c r="F115" s="16"/>
      <c r="G115" s="28"/>
      <c r="H115" s="16"/>
      <c r="I115" s="16"/>
      <c r="J115" s="16"/>
      <c r="K115" s="14"/>
      <c r="L115" s="14"/>
    </row>
    <row r="116" spans="1:12" x14ac:dyDescent="0.25">
      <c r="A116" s="15" t="s">
        <v>15</v>
      </c>
      <c r="B116" s="15" t="s">
        <v>245</v>
      </c>
      <c r="C116" s="15" t="s">
        <v>15</v>
      </c>
      <c r="D116" s="16"/>
      <c r="E116" s="28"/>
      <c r="F116" s="16"/>
      <c r="G116" s="28"/>
      <c r="H116" s="16"/>
      <c r="I116" s="16"/>
      <c r="J116" s="16"/>
      <c r="K116" s="14"/>
      <c r="L116" s="14"/>
    </row>
    <row r="117" spans="1:12" x14ac:dyDescent="0.25">
      <c r="A117" s="15" t="s">
        <v>15</v>
      </c>
      <c r="B117" s="15" t="s">
        <v>246</v>
      </c>
      <c r="C117" s="15" t="s">
        <v>15</v>
      </c>
      <c r="D117" s="16"/>
      <c r="E117" s="28"/>
      <c r="F117" s="16"/>
      <c r="G117" s="28"/>
      <c r="H117" s="16"/>
      <c r="I117" s="16"/>
      <c r="J117" s="16"/>
      <c r="K117" s="14"/>
      <c r="L117" s="14"/>
    </row>
    <row r="118" spans="1:12" x14ac:dyDescent="0.25">
      <c r="A118" s="19" t="s">
        <v>247</v>
      </c>
      <c r="B118" s="19" t="s">
        <v>248</v>
      </c>
      <c r="C118" s="19" t="s">
        <v>15</v>
      </c>
      <c r="D118" s="24"/>
      <c r="E118" s="33"/>
      <c r="F118" s="20">
        <f>M3+Parametry!B34/100*F114</f>
        <v>0</v>
      </c>
      <c r="G118" s="33"/>
      <c r="H118" s="24"/>
      <c r="I118" s="20">
        <f>F118+H118</f>
        <v>0</v>
      </c>
      <c r="J118" s="41">
        <f>I118</f>
        <v>0</v>
      </c>
      <c r="K118" s="14"/>
      <c r="L118" s="14"/>
    </row>
    <row r="119" spans="1:12" x14ac:dyDescent="0.25">
      <c r="A119" s="17" t="s">
        <v>15</v>
      </c>
      <c r="B119" s="17" t="s">
        <v>249</v>
      </c>
      <c r="C119" s="17" t="s">
        <v>15</v>
      </c>
      <c r="D119" s="18"/>
      <c r="E119" s="29"/>
      <c r="F119" s="18">
        <f>SUM(F11:F118)</f>
        <v>0</v>
      </c>
      <c r="G119" s="29"/>
      <c r="H119" s="18">
        <f>SUM(H11:H118)</f>
        <v>0</v>
      </c>
      <c r="I119" s="18">
        <f>SUM(I11:I118)</f>
        <v>0</v>
      </c>
      <c r="J119" s="18">
        <f>I119</f>
        <v>0</v>
      </c>
      <c r="K119" s="14"/>
      <c r="L119" s="14"/>
    </row>
    <row r="120" spans="1:12" x14ac:dyDescent="0.25">
      <c r="A120" s="17" t="s">
        <v>15</v>
      </c>
      <c r="B120" s="17" t="s">
        <v>250</v>
      </c>
      <c r="C120" s="17" t="s">
        <v>15</v>
      </c>
      <c r="D120" s="18"/>
      <c r="E120" s="29"/>
      <c r="F120" s="18"/>
      <c r="G120" s="29"/>
      <c r="H120" s="18"/>
      <c r="I120" s="18"/>
      <c r="J120" s="18"/>
      <c r="K120" s="14"/>
      <c r="L120" s="14"/>
    </row>
    <row r="121" spans="1:12" x14ac:dyDescent="0.25">
      <c r="A121" s="15" t="s">
        <v>15</v>
      </c>
      <c r="B121" s="15" t="s">
        <v>251</v>
      </c>
      <c r="C121" s="15" t="s">
        <v>15</v>
      </c>
      <c r="D121" s="16"/>
      <c r="E121" s="28"/>
      <c r="F121" s="16"/>
      <c r="G121" s="28"/>
      <c r="H121" s="16"/>
      <c r="I121" s="16"/>
      <c r="J121" s="16"/>
      <c r="K121" s="14"/>
      <c r="L121" s="14"/>
    </row>
    <row r="122" spans="1:12" x14ac:dyDescent="0.25">
      <c r="A122" s="19" t="s">
        <v>252</v>
      </c>
      <c r="B122" s="19" t="s">
        <v>253</v>
      </c>
      <c r="C122" s="19" t="s">
        <v>74</v>
      </c>
      <c r="D122" s="20">
        <v>24</v>
      </c>
      <c r="E122" s="30"/>
      <c r="F122" s="20">
        <f>D122*E122</f>
        <v>0</v>
      </c>
      <c r="G122" s="30"/>
      <c r="H122" s="20">
        <f>D122*G122</f>
        <v>0</v>
      </c>
      <c r="I122" s="20">
        <f>F122+H122</f>
        <v>0</v>
      </c>
      <c r="J122" s="41">
        <f>I122</f>
        <v>0</v>
      </c>
      <c r="K122" s="14"/>
      <c r="L122" s="14"/>
    </row>
    <row r="123" spans="1:12" x14ac:dyDescent="0.25">
      <c r="A123" s="15" t="s">
        <v>15</v>
      </c>
      <c r="B123" s="15" t="s">
        <v>254</v>
      </c>
      <c r="C123" s="15" t="s">
        <v>15</v>
      </c>
      <c r="D123" s="16"/>
      <c r="E123" s="28"/>
      <c r="F123" s="16"/>
      <c r="G123" s="28"/>
      <c r="H123" s="16"/>
      <c r="I123" s="16"/>
      <c r="J123" s="16"/>
      <c r="K123" s="14"/>
      <c r="L123" s="14"/>
    </row>
    <row r="124" spans="1:12" x14ac:dyDescent="0.25">
      <c r="A124" s="19" t="s">
        <v>255</v>
      </c>
      <c r="B124" s="19" t="s">
        <v>256</v>
      </c>
      <c r="C124" s="19" t="s">
        <v>89</v>
      </c>
      <c r="D124" s="20">
        <v>12</v>
      </c>
      <c r="E124" s="30"/>
      <c r="F124" s="20">
        <f>D124*E124</f>
        <v>0</v>
      </c>
      <c r="G124" s="30"/>
      <c r="H124" s="20">
        <f>D124*G124</f>
        <v>0</v>
      </c>
      <c r="I124" s="20">
        <f>F124+H124</f>
        <v>0</v>
      </c>
      <c r="J124" s="41">
        <f t="shared" ref="J124:J128" si="32">I124</f>
        <v>0</v>
      </c>
      <c r="K124" s="14"/>
      <c r="L124" s="14"/>
    </row>
    <row r="125" spans="1:12" x14ac:dyDescent="0.25">
      <c r="A125" s="19" t="s">
        <v>257</v>
      </c>
      <c r="B125" s="19" t="s">
        <v>258</v>
      </c>
      <c r="C125" s="19" t="s">
        <v>89</v>
      </c>
      <c r="D125" s="20">
        <v>20</v>
      </c>
      <c r="E125" s="30"/>
      <c r="F125" s="20">
        <f>D125*E125</f>
        <v>0</v>
      </c>
      <c r="G125" s="30"/>
      <c r="H125" s="20">
        <f>D125*G125</f>
        <v>0</v>
      </c>
      <c r="I125" s="20">
        <f>F125+H125</f>
        <v>0</v>
      </c>
      <c r="J125" s="41">
        <f>I125</f>
        <v>0</v>
      </c>
      <c r="K125" s="14"/>
      <c r="L125" s="14"/>
    </row>
    <row r="126" spans="1:12" x14ac:dyDescent="0.25">
      <c r="A126" s="19" t="s">
        <v>259</v>
      </c>
      <c r="B126" s="19" t="s">
        <v>260</v>
      </c>
      <c r="C126" s="19" t="s">
        <v>89</v>
      </c>
      <c r="D126" s="20">
        <v>30</v>
      </c>
      <c r="E126" s="30"/>
      <c r="F126" s="20">
        <f>D126*E126</f>
        <v>0</v>
      </c>
      <c r="G126" s="30"/>
      <c r="H126" s="20">
        <f>D126*G126</f>
        <v>0</v>
      </c>
      <c r="I126" s="20">
        <f>F126+H126</f>
        <v>0</v>
      </c>
      <c r="J126" s="41">
        <f t="shared" si="32"/>
        <v>0</v>
      </c>
      <c r="K126" s="14"/>
      <c r="L126" s="14"/>
    </row>
    <row r="127" spans="1:12" x14ac:dyDescent="0.25">
      <c r="A127" s="19" t="s">
        <v>261</v>
      </c>
      <c r="B127" s="19" t="s">
        <v>262</v>
      </c>
      <c r="C127" s="19" t="s">
        <v>68</v>
      </c>
      <c r="D127" s="20">
        <v>6</v>
      </c>
      <c r="E127" s="30"/>
      <c r="F127" s="20">
        <f>D127*E127</f>
        <v>0</v>
      </c>
      <c r="G127" s="30"/>
      <c r="H127" s="20">
        <f>D127*G127</f>
        <v>0</v>
      </c>
      <c r="I127" s="20">
        <f>F127+H127</f>
        <v>0</v>
      </c>
      <c r="J127" s="41">
        <f>I127</f>
        <v>0</v>
      </c>
      <c r="K127" s="14"/>
      <c r="L127" s="14"/>
    </row>
    <row r="128" spans="1:12" x14ac:dyDescent="0.25">
      <c r="A128" s="19" t="s">
        <v>263</v>
      </c>
      <c r="B128" s="19" t="s">
        <v>264</v>
      </c>
      <c r="C128" s="19" t="s">
        <v>68</v>
      </c>
      <c r="D128" s="20">
        <v>4</v>
      </c>
      <c r="E128" s="30"/>
      <c r="F128" s="20">
        <f>D128*E128</f>
        <v>0</v>
      </c>
      <c r="G128" s="30"/>
      <c r="H128" s="20">
        <f>D128*G128</f>
        <v>0</v>
      </c>
      <c r="I128" s="20">
        <f>F128+H128</f>
        <v>0</v>
      </c>
      <c r="J128" s="41">
        <f t="shared" si="32"/>
        <v>0</v>
      </c>
      <c r="K128" s="14"/>
      <c r="L128" s="14"/>
    </row>
    <row r="129" spans="1:12" x14ac:dyDescent="0.25">
      <c r="A129" s="15" t="s">
        <v>15</v>
      </c>
      <c r="B129" s="15" t="s">
        <v>265</v>
      </c>
      <c r="C129" s="15" t="s">
        <v>15</v>
      </c>
      <c r="D129" s="16"/>
      <c r="E129" s="28"/>
      <c r="F129" s="16"/>
      <c r="G129" s="28"/>
      <c r="H129" s="16"/>
      <c r="I129" s="16"/>
      <c r="J129" s="16"/>
      <c r="K129" s="14"/>
      <c r="L129" s="14"/>
    </row>
    <row r="130" spans="1:12" x14ac:dyDescent="0.25">
      <c r="A130" s="19" t="s">
        <v>266</v>
      </c>
      <c r="B130" s="19" t="s">
        <v>267</v>
      </c>
      <c r="C130" s="19" t="s">
        <v>268</v>
      </c>
      <c r="D130" s="20">
        <v>10</v>
      </c>
      <c r="E130" s="30"/>
      <c r="F130" s="20">
        <f>D130*E130</f>
        <v>0</v>
      </c>
      <c r="G130" s="30"/>
      <c r="H130" s="20">
        <f>D130*G130</f>
        <v>0</v>
      </c>
      <c r="I130" s="20">
        <f>F130+H130</f>
        <v>0</v>
      </c>
      <c r="J130" s="41">
        <f>I130</f>
        <v>0</v>
      </c>
      <c r="K130" s="14"/>
      <c r="L130" s="14"/>
    </row>
    <row r="131" spans="1:12" x14ac:dyDescent="0.25">
      <c r="A131" s="15" t="s">
        <v>15</v>
      </c>
      <c r="B131" s="15" t="s">
        <v>269</v>
      </c>
      <c r="C131" s="15" t="s">
        <v>15</v>
      </c>
      <c r="D131" s="16"/>
      <c r="E131" s="28"/>
      <c r="F131" s="16"/>
      <c r="G131" s="28"/>
      <c r="H131" s="16"/>
      <c r="I131" s="16"/>
      <c r="J131" s="16"/>
      <c r="K131" s="14"/>
      <c r="L131" s="14"/>
    </row>
    <row r="132" spans="1:12" x14ac:dyDescent="0.25">
      <c r="A132" s="19" t="s">
        <v>270</v>
      </c>
      <c r="B132" s="19" t="s">
        <v>271</v>
      </c>
      <c r="C132" s="19" t="s">
        <v>272</v>
      </c>
      <c r="D132" s="20">
        <v>0.5</v>
      </c>
      <c r="E132" s="30"/>
      <c r="F132" s="20">
        <f>D132*E132</f>
        <v>0</v>
      </c>
      <c r="G132" s="30"/>
      <c r="H132" s="20">
        <f>D132*G132</f>
        <v>0</v>
      </c>
      <c r="I132" s="20">
        <f>F132+H132</f>
        <v>0</v>
      </c>
      <c r="J132" s="41">
        <f>I132</f>
        <v>0</v>
      </c>
      <c r="K132" s="14"/>
      <c r="L132" s="14"/>
    </row>
    <row r="133" spans="1:12" x14ac:dyDescent="0.25">
      <c r="A133" s="17" t="s">
        <v>15</v>
      </c>
      <c r="B133" s="17" t="s">
        <v>273</v>
      </c>
      <c r="C133" s="17" t="s">
        <v>15</v>
      </c>
      <c r="D133" s="18"/>
      <c r="E133" s="29"/>
      <c r="F133" s="18">
        <f>SUM(F121:F132)</f>
        <v>0</v>
      </c>
      <c r="G133" s="29"/>
      <c r="H133" s="18">
        <f>SUM(H121:H132)</f>
        <v>0</v>
      </c>
      <c r="I133" s="18">
        <f>SUM(I121:I132)</f>
        <v>0</v>
      </c>
      <c r="J133" s="18">
        <f>I133</f>
        <v>0</v>
      </c>
      <c r="K133" s="14"/>
      <c r="L133" s="14"/>
    </row>
  </sheetData>
  <sheetProtection password="BAAB" sheet="1" objects="1" scenarios="1" formatColumns="0" formatRows="0"/>
  <pageMargins left="0.70866141732283472" right="0.70866141732283472" top="0.55118110236220474" bottom="0.39370078740157483" header="0.35433070866141736" footer="0.23622047244094491"/>
  <pageSetup paperSize="9" scale="82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4"/>
  <sheetViews>
    <sheetView workbookViewId="0"/>
  </sheetViews>
  <sheetFormatPr defaultRowHeight="15" x14ac:dyDescent="0.25"/>
  <cols>
    <col min="1" max="1" width="28.8554687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21</v>
      </c>
      <c r="C11" s="3"/>
    </row>
    <row r="12" spans="1:3" x14ac:dyDescent="0.25">
      <c r="A12" s="2" t="s">
        <v>22</v>
      </c>
      <c r="B12" s="7" t="s">
        <v>15</v>
      </c>
      <c r="C12" s="3"/>
    </row>
    <row r="13" spans="1:3" x14ac:dyDescent="0.25">
      <c r="A13" s="2" t="s">
        <v>23</v>
      </c>
      <c r="B13" s="7" t="s">
        <v>15</v>
      </c>
      <c r="C13" s="3"/>
    </row>
    <row r="14" spans="1:3" x14ac:dyDescent="0.25">
      <c r="A14" s="2" t="s">
        <v>24</v>
      </c>
      <c r="B14" s="7" t="s">
        <v>25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26</v>
      </c>
      <c r="B16" s="9" t="s">
        <v>27</v>
      </c>
      <c r="C16" s="3"/>
    </row>
    <row r="17" spans="1:3" x14ac:dyDescent="0.25">
      <c r="A17" s="2" t="s">
        <v>28</v>
      </c>
      <c r="B17" s="9" t="s">
        <v>29</v>
      </c>
      <c r="C17" s="3"/>
    </row>
    <row r="18" spans="1:3" x14ac:dyDescent="0.25">
      <c r="A18" s="2" t="s">
        <v>30</v>
      </c>
      <c r="B18" s="9" t="s">
        <v>31</v>
      </c>
      <c r="C18" s="3"/>
    </row>
    <row r="19" spans="1:3" x14ac:dyDescent="0.25">
      <c r="A19" s="2" t="s">
        <v>32</v>
      </c>
      <c r="B19" s="9" t="s">
        <v>33</v>
      </c>
      <c r="C19" s="3"/>
    </row>
    <row r="20" spans="1:3" x14ac:dyDescent="0.25">
      <c r="A20" s="2" t="s">
        <v>34</v>
      </c>
      <c r="B20" s="9" t="s">
        <v>33</v>
      </c>
      <c r="C20" s="3"/>
    </row>
    <row r="21" spans="1:3" x14ac:dyDescent="0.25">
      <c r="A21" s="2" t="s">
        <v>35</v>
      </c>
      <c r="B21" s="9" t="s">
        <v>33</v>
      </c>
      <c r="C21" s="3"/>
    </row>
    <row r="22" spans="1:3" x14ac:dyDescent="0.25">
      <c r="A22" s="2" t="s">
        <v>36</v>
      </c>
      <c r="B22" s="9" t="s">
        <v>33</v>
      </c>
      <c r="C22" s="3"/>
    </row>
    <row r="23" spans="1:3" x14ac:dyDescent="0.25">
      <c r="A23" s="2" t="s">
        <v>37</v>
      </c>
      <c r="B23" s="9" t="s">
        <v>33</v>
      </c>
      <c r="C23" s="3"/>
    </row>
    <row r="24" spans="1:3" x14ac:dyDescent="0.25">
      <c r="A24" s="2" t="s">
        <v>38</v>
      </c>
      <c r="B24" s="9" t="s">
        <v>33</v>
      </c>
      <c r="C24" s="3"/>
    </row>
    <row r="25" spans="1:3" x14ac:dyDescent="0.25">
      <c r="A25" s="2" t="s">
        <v>39</v>
      </c>
      <c r="B25" s="9" t="s">
        <v>33</v>
      </c>
      <c r="C25" s="3"/>
    </row>
    <row r="26" spans="1:3" x14ac:dyDescent="0.25">
      <c r="A26" s="2" t="s">
        <v>40</v>
      </c>
      <c r="B26" s="9" t="s">
        <v>41</v>
      </c>
      <c r="C26" s="3"/>
    </row>
    <row r="27" spans="1:3" x14ac:dyDescent="0.25">
      <c r="A27" s="2" t="s">
        <v>42</v>
      </c>
      <c r="B27" s="9" t="s">
        <v>33</v>
      </c>
      <c r="C27" s="3"/>
    </row>
    <row r="28" spans="1:3" x14ac:dyDescent="0.25">
      <c r="A28" s="2" t="s">
        <v>43</v>
      </c>
      <c r="B28" s="9" t="s">
        <v>33</v>
      </c>
      <c r="C28" s="3"/>
    </row>
    <row r="29" spans="1:3" x14ac:dyDescent="0.25">
      <c r="A29" s="2" t="s">
        <v>44</v>
      </c>
      <c r="B29" s="9" t="s">
        <v>33</v>
      </c>
      <c r="C29" s="3"/>
    </row>
    <row r="30" spans="1:3" x14ac:dyDescent="0.25">
      <c r="A30" s="2" t="s">
        <v>45</v>
      </c>
      <c r="B30" s="9" t="s">
        <v>33</v>
      </c>
      <c r="C30" s="3"/>
    </row>
    <row r="31" spans="1:3" ht="24.75" x14ac:dyDescent="0.25">
      <c r="A31" s="10" t="s">
        <v>46</v>
      </c>
      <c r="B31" s="9" t="s">
        <v>47</v>
      </c>
      <c r="C31" s="3"/>
    </row>
    <row r="32" spans="1:3" x14ac:dyDescent="0.25">
      <c r="A32" s="2" t="s">
        <v>48</v>
      </c>
      <c r="B32" s="9" t="s">
        <v>49</v>
      </c>
      <c r="C32" s="3"/>
    </row>
    <row r="33" spans="1:2" x14ac:dyDescent="0.25">
      <c r="A33" s="11" t="s">
        <v>50</v>
      </c>
      <c r="B33" s="11">
        <v>5</v>
      </c>
    </row>
    <row r="34" spans="1:2" x14ac:dyDescent="0.25">
      <c r="A34" s="11" t="s">
        <v>51</v>
      </c>
      <c r="B34" s="11">
        <v>2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Rozpočet</vt:lpstr>
      <vt:lpstr>Parametry</vt:lpstr>
      <vt:lpstr>Rozpočet!Názvy_tisku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2019-01-16T17:52:55Z</cp:lastPrinted>
  <dcterms:created xsi:type="dcterms:W3CDTF">2019-01-16T16:56:19Z</dcterms:created>
  <dcterms:modified xsi:type="dcterms:W3CDTF">2019-01-16T18:14:15Z</dcterms:modified>
</cp:coreProperties>
</file>